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75" yWindow="82" windowWidth="14672" windowHeight="91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3" i="1"/>
  <c r="E24"/>
  <c r="D37"/>
  <c r="D38" s="1"/>
  <c r="E37"/>
  <c r="E38" s="1"/>
  <c r="C64"/>
  <c r="C65" l="1"/>
  <c r="C75" s="1"/>
  <c r="C74"/>
  <c r="C66" l="1"/>
  <c r="E66" s="1"/>
  <c r="C71" s="1"/>
  <c r="C67"/>
  <c r="E67" s="1"/>
  <c r="D71" l="1"/>
  <c r="D72" s="1"/>
  <c r="C72"/>
</calcChain>
</file>

<file path=xl/sharedStrings.xml><?xml version="1.0" encoding="utf-8"?>
<sst xmlns="http://schemas.openxmlformats.org/spreadsheetml/2006/main" count="60" uniqueCount="53">
  <si>
    <t>Linkage 1</t>
  </si>
  <si>
    <t>Linkage 2</t>
  </si>
  <si>
    <t>Mass (lbs)</t>
  </si>
  <si>
    <t>Length (in)</t>
  </si>
  <si>
    <t>Object</t>
  </si>
  <si>
    <t>calculating:</t>
  </si>
  <si>
    <t>Joint 1 Torque</t>
  </si>
  <si>
    <t>Joint 2 Torque</t>
  </si>
  <si>
    <t>Center of Mass</t>
  </si>
  <si>
    <t>Joint 2</t>
  </si>
  <si>
    <t>HS-255</t>
  </si>
  <si>
    <t>has 26.878759 lbs/in</t>
  </si>
  <si>
    <t>servo</t>
  </si>
  <si>
    <t>lbs/in</t>
  </si>
  <si>
    <t>Forward Kinematics</t>
  </si>
  <si>
    <t>link</t>
  </si>
  <si>
    <t>angle</t>
  </si>
  <si>
    <t>J1</t>
  </si>
  <si>
    <t>J2</t>
  </si>
  <si>
    <t>y pt loc</t>
  </si>
  <si>
    <t>x pt loc</t>
  </si>
  <si>
    <t>J0</t>
  </si>
  <si>
    <t>about this sheet:</t>
  </si>
  <si>
    <t>To use this program, enter in desired values in the YELLOW boxes, and calculations will be automatically done in red.</t>
  </si>
  <si>
    <t>This program will calculate the required torque a servo at each joint must produce for the arm to lift an Object.</t>
  </si>
  <si>
    <t>For the forward kinematics section, enter in an angle for each joint, and the robot arm position will be displayed for you.</t>
  </si>
  <si>
    <t>Inverse Kinematics</t>
  </si>
  <si>
    <t>desired X</t>
  </si>
  <si>
    <t>desired Y</t>
  </si>
  <si>
    <t>psi</t>
  </si>
  <si>
    <t>theta</t>
  </si>
  <si>
    <t>s2</t>
  </si>
  <si>
    <t>c2</t>
  </si>
  <si>
    <t>Force and Torque Calculator</t>
  </si>
  <si>
    <t>produced by www.societyofrobots.com</t>
  </si>
  <si>
    <t>June 9th, 2007</t>
  </si>
  <si>
    <t>For the inverse kinematics section, define the X and Y location of the last joint, and it will calculate the angles to put each joint at.</t>
  </si>
  <si>
    <t>torque for first servo</t>
  </si>
  <si>
    <t>torque for second servo</t>
  </si>
  <si>
    <t>the servo I am using</t>
  </si>
  <si>
    <t>note: Fill in the desired robot arm parameters in the yellow blocks</t>
  </si>
  <si>
    <t>angles:</t>
  </si>
  <si>
    <t>efficiency</t>
  </si>
  <si>
    <t>Robot Arm Designer v1b</t>
  </si>
  <si>
    <t>original version</t>
  </si>
  <si>
    <t>Dec 1st, 2007</t>
  </si>
  <si>
    <t>updated with velocity and efficiency</t>
  </si>
  <si>
    <t>note: If you don’t know the center of mass, estimate it to be half of length</t>
  </si>
  <si>
    <t>Joint 1 Acc</t>
  </si>
  <si>
    <t>Joint 2 Acc</t>
  </si>
  <si>
    <t>deg/s^2</t>
  </si>
  <si>
    <t>K1</t>
  </si>
  <si>
    <t>K2</t>
  </si>
</sst>
</file>

<file path=xl/styles.xml><?xml version="1.0" encoding="utf-8"?>
<styleSheet xmlns="http://schemas.openxmlformats.org/spreadsheetml/2006/main">
  <numFmts count="1">
    <numFmt numFmtId="173" formatCode="0.000"/>
  </numFmts>
  <fonts count="6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2" fontId="2" fillId="0" borderId="0" xfId="0" applyNumberFormat="1" applyFont="1"/>
    <xf numFmtId="0" fontId="1" fillId="0" borderId="0" xfId="0" applyFont="1" applyBorder="1"/>
    <xf numFmtId="0" fontId="0" fillId="0" borderId="0" xfId="0" applyBorder="1"/>
    <xf numFmtId="0" fontId="0" fillId="2" borderId="0" xfId="0" applyFill="1" applyBorder="1"/>
    <xf numFmtId="0" fontId="0" fillId="0" borderId="0" xfId="0" applyFill="1" applyBorder="1"/>
    <xf numFmtId="173" fontId="2" fillId="0" borderId="0" xfId="0" applyNumberFormat="1" applyFont="1" applyBorder="1"/>
    <xf numFmtId="0" fontId="2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2" fontId="2" fillId="0" borderId="0" xfId="0" applyNumberFormat="1" applyFont="1" applyBorder="1"/>
    <xf numFmtId="0" fontId="4" fillId="0" borderId="0" xfId="0" applyFont="1"/>
    <xf numFmtId="0" fontId="5" fillId="0" borderId="8" xfId="0" applyFont="1" applyBorder="1"/>
    <xf numFmtId="2" fontId="3" fillId="0" borderId="0" xfId="0" applyNumberFormat="1" applyFont="1" applyBorder="1"/>
    <xf numFmtId="9" fontId="0" fillId="2" borderId="0" xfId="0" applyNumberFormat="1" applyFill="1" applyBorder="1"/>
    <xf numFmtId="173" fontId="0" fillId="0" borderId="0" xfId="0" applyNumberForma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Arm Graph - Forward Kinematics</a:t>
            </a:r>
          </a:p>
        </c:rich>
      </c:tx>
      <c:layout>
        <c:manualLayout>
          <c:xMode val="edge"/>
          <c:yMode val="edge"/>
          <c:x val="0.30340573527380282"/>
          <c:y val="3.2876712328767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1795697226091777E-2"/>
          <c:y val="0.19178082191780821"/>
          <c:w val="0.9179573501878675"/>
          <c:h val="0.61369863013698633"/>
        </c:manualLayout>
      </c:layout>
      <c:scatterChart>
        <c:scatterStyle val="lineMarker"/>
        <c:ser>
          <c:idx val="0"/>
          <c:order val="0"/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xVal>
            <c:numRef>
              <c:f>Sheet1!$D$36:$D$38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4.6359192728339371</c:v>
                </c:pt>
                <c:pt idx="2">
                  <c:v>3.8042725095629004</c:v>
                </c:pt>
              </c:numCache>
            </c:numRef>
          </c:xVal>
          <c:yVal>
            <c:numRef>
              <c:f>Sheet1!$E$36:$E$38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1.87303296707956</c:v>
                </c:pt>
                <c:pt idx="2">
                  <c:v>5.7856233700147826</c:v>
                </c:pt>
              </c:numCache>
            </c:numRef>
          </c:yVal>
        </c:ser>
        <c:dLbls>
          <c:showVal val="1"/>
        </c:dLbls>
        <c:axId val="57649024"/>
        <c:axId val="57671680"/>
      </c:scatterChart>
      <c:valAx>
        <c:axId val="57649024"/>
        <c:scaling>
          <c:orientation val="minMax"/>
          <c:max val="10"/>
          <c:min val="-1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inches</a:t>
                </a:r>
              </a:p>
            </c:rich>
          </c:tx>
          <c:layout>
            <c:manualLayout>
              <c:xMode val="edge"/>
              <c:yMode val="edge"/>
              <c:x val="0.46130063463429299"/>
              <c:y val="0.8931506849315068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57671680"/>
        <c:crosses val="autoZero"/>
        <c:crossBetween val="midCat"/>
      </c:valAx>
      <c:valAx>
        <c:axId val="57671680"/>
        <c:scaling>
          <c:orientation val="minMax"/>
          <c:max val="1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57649024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Arm Graph - Inverse Kinematics</a:t>
            </a:r>
          </a:p>
        </c:rich>
      </c:tx>
      <c:layout>
        <c:manualLayout>
          <c:xMode val="edge"/>
          <c:yMode val="edge"/>
          <c:x val="0.31066460587326122"/>
          <c:y val="3.27868852459016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1731066460587329E-2"/>
          <c:y val="0.19125734091460925"/>
          <c:w val="0.91808346213292114"/>
          <c:h val="0.61475573865410116"/>
        </c:manualLayout>
      </c:layout>
      <c:scatterChart>
        <c:scatterStyle val="lineMarker"/>
        <c:ser>
          <c:idx val="0"/>
          <c:order val="0"/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Val val="1"/>
          </c:dLbls>
          <c:xVal>
            <c:numRef>
              <c:f>Sheet1!$C$70:$C$72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4.9692307692307693</c:v>
                </c:pt>
                <c:pt idx="2">
                  <c:v>7</c:v>
                </c:pt>
              </c:numCache>
            </c:numRef>
          </c:xVal>
          <c:yVal>
            <c:numRef>
              <c:f>Sheet1!$D$70:$D$72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0.55384615384615354</c:v>
                </c:pt>
                <c:pt idx="2">
                  <c:v>3.9999999999999996</c:v>
                </c:pt>
              </c:numCache>
            </c:numRef>
          </c:yVal>
        </c:ser>
        <c:dLbls>
          <c:showVal val="1"/>
        </c:dLbls>
        <c:axId val="57687424"/>
        <c:axId val="57705984"/>
      </c:scatterChart>
      <c:valAx>
        <c:axId val="57687424"/>
        <c:scaling>
          <c:orientation val="minMax"/>
          <c:max val="10"/>
          <c:min val="-1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inches</a:t>
                </a:r>
              </a:p>
            </c:rich>
          </c:tx>
          <c:layout>
            <c:manualLayout>
              <c:xMode val="edge"/>
              <c:yMode val="edge"/>
              <c:x val="0.46213292117465227"/>
              <c:y val="0.8934449177459374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57705984"/>
        <c:crosses val="autoZero"/>
        <c:crossBetween val="midCat"/>
      </c:valAx>
      <c:valAx>
        <c:axId val="57705984"/>
        <c:scaling>
          <c:orientation val="minMax"/>
          <c:max val="1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57687424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301925</xdr:colOff>
      <xdr:row>32</xdr:row>
      <xdr:rowOff>146649</xdr:rowOff>
    </xdr:from>
    <xdr:to>
      <xdr:col>15</xdr:col>
      <xdr:colOff>362309</xdr:colOff>
      <xdr:row>54</xdr:row>
      <xdr:rowOff>60385</xdr:rowOff>
    </xdr:to>
    <xdr:graphicFrame macro="">
      <xdr:nvGraphicFramePr>
        <xdr:cNvPr id="1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258792</xdr:colOff>
      <xdr:row>60</xdr:row>
      <xdr:rowOff>77638</xdr:rowOff>
    </xdr:from>
    <xdr:to>
      <xdr:col>15</xdr:col>
      <xdr:colOff>327804</xdr:colOff>
      <xdr:row>82</xdr:row>
      <xdr:rowOff>0</xdr:rowOff>
    </xdr:to>
    <xdr:graphicFrame macro="">
      <xdr:nvGraphicFramePr>
        <xdr:cNvPr id="10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91"/>
  <sheetViews>
    <sheetView tabSelected="1" workbookViewId="0">
      <selection activeCell="E11" sqref="E11"/>
    </sheetView>
  </sheetViews>
  <sheetFormatPr defaultRowHeight="12.9"/>
  <cols>
    <col min="2" max="2" width="9.875" customWidth="1"/>
    <col min="3" max="3" width="9.75" bestFit="1" customWidth="1"/>
    <col min="4" max="4" width="10.75" bestFit="1" customWidth="1"/>
    <col min="5" max="5" width="14.375" bestFit="1" customWidth="1"/>
  </cols>
  <sheetData>
    <row r="1" spans="2:16" ht="21.1">
      <c r="B1" s="18" t="s">
        <v>43</v>
      </c>
    </row>
    <row r="2" spans="2:16">
      <c r="B2" s="2" t="s">
        <v>34</v>
      </c>
    </row>
    <row r="3" spans="2:16">
      <c r="B3" s="2" t="s">
        <v>35</v>
      </c>
      <c r="D3" t="s">
        <v>44</v>
      </c>
    </row>
    <row r="4" spans="2:16">
      <c r="B4" s="2" t="s">
        <v>45</v>
      </c>
      <c r="D4" t="s">
        <v>46</v>
      </c>
    </row>
    <row r="5" spans="2:16" ht="13.6">
      <c r="B5" s="1"/>
    </row>
    <row r="6" spans="2:16">
      <c r="B6" s="2" t="s">
        <v>22</v>
      </c>
    </row>
    <row r="7" spans="2:16">
      <c r="B7" s="2" t="s">
        <v>24</v>
      </c>
    </row>
    <row r="8" spans="2:16">
      <c r="B8" t="s">
        <v>23</v>
      </c>
    </row>
    <row r="9" spans="2:16" ht="13.6" thickBot="1"/>
    <row r="10" spans="2:16" ht="15.65">
      <c r="B10" s="19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1"/>
    </row>
    <row r="11" spans="2:16" ht="13.6">
      <c r="B11" s="12"/>
      <c r="C11" s="4" t="s">
        <v>2</v>
      </c>
      <c r="D11" s="4" t="s">
        <v>3</v>
      </c>
      <c r="E11" s="4" t="s">
        <v>8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13"/>
    </row>
    <row r="12" spans="2:16">
      <c r="B12" s="12" t="s">
        <v>0</v>
      </c>
      <c r="C12" s="6">
        <v>1</v>
      </c>
      <c r="D12" s="6">
        <v>5</v>
      </c>
      <c r="E12" s="6">
        <v>2.5</v>
      </c>
      <c r="F12" s="5"/>
      <c r="G12" s="5" t="s">
        <v>40</v>
      </c>
      <c r="H12" s="5"/>
      <c r="I12" s="5"/>
      <c r="J12" s="5"/>
      <c r="K12" s="5"/>
      <c r="L12" s="5"/>
      <c r="M12" s="5"/>
      <c r="N12" s="5"/>
      <c r="O12" s="5"/>
      <c r="P12" s="13"/>
    </row>
    <row r="13" spans="2:16">
      <c r="B13" s="12" t="s">
        <v>1</v>
      </c>
      <c r="C13" s="6">
        <v>1</v>
      </c>
      <c r="D13" s="6">
        <v>4</v>
      </c>
      <c r="E13" s="6">
        <v>2</v>
      </c>
      <c r="F13" s="5"/>
      <c r="G13" s="5" t="s">
        <v>47</v>
      </c>
      <c r="H13" s="5"/>
      <c r="I13" s="5"/>
      <c r="J13" s="5"/>
      <c r="K13" s="5"/>
      <c r="L13" s="5"/>
      <c r="M13" s="5"/>
      <c r="N13" s="5"/>
      <c r="O13" s="5"/>
      <c r="P13" s="13"/>
    </row>
    <row r="14" spans="2:16">
      <c r="B14" s="12" t="s">
        <v>9</v>
      </c>
      <c r="C14" s="6">
        <v>1</v>
      </c>
      <c r="D14" s="7"/>
      <c r="E14" s="7"/>
      <c r="F14" s="5"/>
      <c r="G14" s="5"/>
      <c r="H14" s="5"/>
      <c r="I14" s="5"/>
      <c r="J14" s="5"/>
      <c r="K14" s="5"/>
      <c r="L14" s="5"/>
      <c r="M14" s="5"/>
      <c r="N14" s="5"/>
      <c r="O14" s="5"/>
      <c r="P14" s="13"/>
    </row>
    <row r="15" spans="2:16">
      <c r="B15" s="12" t="s">
        <v>4</v>
      </c>
      <c r="C15" s="6">
        <v>1</v>
      </c>
      <c r="D15" s="7"/>
      <c r="E15" s="7"/>
      <c r="F15" s="5"/>
      <c r="G15" s="5"/>
      <c r="H15" s="5"/>
      <c r="I15" s="5"/>
      <c r="J15" s="5"/>
      <c r="K15" s="5"/>
      <c r="L15" s="5"/>
      <c r="M15" s="5"/>
      <c r="N15" s="5"/>
      <c r="O15" s="5"/>
      <c r="P15" s="13"/>
    </row>
    <row r="16" spans="2:16">
      <c r="B16" s="12"/>
      <c r="C16" s="7"/>
      <c r="D16" s="7"/>
      <c r="E16" s="7"/>
      <c r="F16" s="5"/>
      <c r="G16" s="5"/>
      <c r="H16" s="5"/>
      <c r="I16" s="5"/>
      <c r="J16" s="5"/>
      <c r="K16" s="5"/>
      <c r="L16" s="5"/>
      <c r="M16" s="5"/>
      <c r="N16" s="5"/>
      <c r="O16" s="5"/>
      <c r="P16" s="13"/>
    </row>
    <row r="17" spans="2:16">
      <c r="B17" s="12" t="s">
        <v>42</v>
      </c>
      <c r="C17" s="21">
        <v>0.9</v>
      </c>
      <c r="D17" s="7"/>
      <c r="E17" s="7"/>
      <c r="F17" s="5"/>
      <c r="G17" s="5"/>
      <c r="H17" s="5"/>
      <c r="I17" s="5"/>
      <c r="J17" s="5"/>
      <c r="K17" s="5"/>
      <c r="L17" s="5"/>
      <c r="M17" s="5"/>
      <c r="N17" s="5"/>
      <c r="O17" s="5"/>
      <c r="P17" s="13"/>
    </row>
    <row r="18" spans="2:16">
      <c r="B18" s="12"/>
      <c r="C18" s="7"/>
      <c r="D18" s="7"/>
      <c r="E18" s="7"/>
      <c r="F18" s="5"/>
      <c r="G18" s="5"/>
      <c r="H18" s="5"/>
      <c r="I18" s="5"/>
      <c r="J18" s="5"/>
      <c r="K18" s="5"/>
      <c r="L18" s="5"/>
      <c r="M18" s="5"/>
      <c r="N18" s="5"/>
      <c r="O18" s="5"/>
      <c r="P18" s="13"/>
    </row>
    <row r="19" spans="2:16">
      <c r="B19" s="12" t="s">
        <v>48</v>
      </c>
      <c r="C19" s="6">
        <v>50</v>
      </c>
      <c r="D19" s="5" t="s">
        <v>49</v>
      </c>
      <c r="E19" s="6">
        <v>50</v>
      </c>
      <c r="F19" s="5" t="s">
        <v>50</v>
      </c>
      <c r="G19" s="5"/>
      <c r="H19" s="5"/>
      <c r="I19" s="5"/>
      <c r="J19" s="5"/>
      <c r="K19" s="5"/>
      <c r="L19" s="5"/>
      <c r="M19" s="5"/>
      <c r="N19" s="5"/>
      <c r="O19" s="5"/>
      <c r="P19" s="13"/>
    </row>
    <row r="20" spans="2:16">
      <c r="B20" s="12"/>
      <c r="C20" s="7"/>
      <c r="D20" s="7"/>
      <c r="E20" s="7"/>
      <c r="F20" s="5"/>
      <c r="G20" s="5"/>
      <c r="H20" s="5"/>
      <c r="I20" s="5"/>
      <c r="J20" s="5"/>
      <c r="K20" s="5"/>
      <c r="L20" s="5"/>
      <c r="M20" s="5"/>
      <c r="N20" s="5"/>
      <c r="O20" s="5"/>
      <c r="P20" s="13"/>
    </row>
    <row r="21" spans="2:16">
      <c r="B21" s="1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13"/>
    </row>
    <row r="22" spans="2:16">
      <c r="B22" s="12"/>
      <c r="C22" s="5" t="s">
        <v>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13"/>
    </row>
    <row r="23" spans="2:16">
      <c r="B23" s="12"/>
      <c r="C23" s="5" t="s">
        <v>6</v>
      </c>
      <c r="D23" s="5"/>
      <c r="E23" s="8">
        <f>((C12*E12+C14*D12+C13*(D12+E13)+C15*(D12+D13))+(C12*E12^2+C14*D12^2+C13*(D12+E13)^2+C15*(D12+D13)^2)*C19*PI()/180)/C17</f>
        <v>182.46352326893648</v>
      </c>
      <c r="F23" s="5" t="s">
        <v>13</v>
      </c>
      <c r="G23" s="5" t="s">
        <v>37</v>
      </c>
      <c r="H23" s="5"/>
      <c r="I23" s="5"/>
      <c r="J23" s="5"/>
      <c r="K23" s="5"/>
      <c r="L23" s="5"/>
      <c r="M23" s="5"/>
      <c r="N23" s="5"/>
      <c r="O23" s="5"/>
      <c r="P23" s="13"/>
    </row>
    <row r="24" spans="2:16">
      <c r="B24" s="12"/>
      <c r="C24" s="5" t="s">
        <v>7</v>
      </c>
      <c r="D24" s="5"/>
      <c r="E24" s="8">
        <f>(C13*E13+C15*(D13)+(C13*(E13)^2+C15*(D13)^2)*(E19)*PI()/180)/C17</f>
        <v>26.059213911048104</v>
      </c>
      <c r="F24" s="5" t="s">
        <v>13</v>
      </c>
      <c r="G24" s="5" t="s">
        <v>38</v>
      </c>
      <c r="H24" s="5"/>
      <c r="I24" s="5"/>
      <c r="J24" s="5"/>
      <c r="K24" s="5"/>
      <c r="L24" s="5"/>
      <c r="M24" s="22"/>
      <c r="N24" s="5"/>
      <c r="O24" s="5"/>
      <c r="P24" s="13"/>
    </row>
    <row r="25" spans="2:16">
      <c r="B25" s="12"/>
      <c r="C25" s="5"/>
      <c r="D25" s="5"/>
      <c r="E25" s="8"/>
      <c r="F25" s="5"/>
      <c r="G25" s="5"/>
      <c r="H25" s="5"/>
      <c r="I25" s="5"/>
      <c r="J25" s="5"/>
      <c r="K25" s="5"/>
      <c r="L25" s="5"/>
      <c r="M25" s="5"/>
      <c r="N25" s="5"/>
      <c r="O25" s="5"/>
      <c r="P25" s="13"/>
    </row>
    <row r="26" spans="2:16">
      <c r="B26" s="1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13"/>
    </row>
    <row r="27" spans="2:16">
      <c r="B27" s="12" t="s">
        <v>12</v>
      </c>
      <c r="C27" s="5" t="s">
        <v>10</v>
      </c>
      <c r="D27" s="5" t="s">
        <v>11</v>
      </c>
      <c r="E27" s="5"/>
      <c r="F27" s="5"/>
      <c r="G27" s="7" t="s">
        <v>39</v>
      </c>
      <c r="H27" s="5"/>
      <c r="I27" s="5"/>
      <c r="J27" s="5"/>
      <c r="K27" s="5"/>
      <c r="L27" s="5"/>
      <c r="M27" s="5"/>
      <c r="N27" s="5"/>
      <c r="O27" s="5"/>
      <c r="P27" s="13"/>
    </row>
    <row r="28" spans="2:16" ht="13.6" thickBot="1"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6"/>
    </row>
    <row r="30" spans="2:16" ht="13.6" thickBot="1"/>
    <row r="31" spans="2:16" ht="15.65">
      <c r="B31" s="19" t="s">
        <v>14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1"/>
    </row>
    <row r="32" spans="2:16">
      <c r="B32" s="12" t="s">
        <v>25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13"/>
    </row>
    <row r="33" spans="2:16">
      <c r="B33" s="1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13"/>
    </row>
    <row r="34" spans="2:16">
      <c r="B34" s="12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3"/>
    </row>
    <row r="35" spans="2:16">
      <c r="B35" s="12" t="s">
        <v>15</v>
      </c>
      <c r="C35" s="5" t="s">
        <v>16</v>
      </c>
      <c r="D35" s="5" t="s">
        <v>20</v>
      </c>
      <c r="E35" s="5" t="s">
        <v>19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13"/>
    </row>
    <row r="36" spans="2:16">
      <c r="B36" s="12" t="s">
        <v>21</v>
      </c>
      <c r="C36" s="5"/>
      <c r="D36" s="5">
        <v>0</v>
      </c>
      <c r="E36" s="5"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13"/>
    </row>
    <row r="37" spans="2:16">
      <c r="B37" s="12" t="s">
        <v>17</v>
      </c>
      <c r="C37" s="6">
        <v>22</v>
      </c>
      <c r="D37" s="17">
        <f>COS(C37*PI()/180)*D12</f>
        <v>4.6359192728339371</v>
      </c>
      <c r="E37" s="17">
        <f>SIN(C37*PI()/180)*D12</f>
        <v>1.87303296707956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13"/>
    </row>
    <row r="38" spans="2:16">
      <c r="B38" s="12" t="s">
        <v>18</v>
      </c>
      <c r="C38" s="6">
        <v>80</v>
      </c>
      <c r="D38" s="17">
        <f>COS((C38+C37)*PI()/180)*D13+D37</f>
        <v>3.8042725095629004</v>
      </c>
      <c r="E38" s="17">
        <f>SIN((C38+C37)*PI()/180)*D13+E37</f>
        <v>5.7856233700147826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13"/>
    </row>
    <row r="39" spans="2:16">
      <c r="B39" s="1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13"/>
    </row>
    <row r="40" spans="2:16">
      <c r="B40" s="1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13"/>
    </row>
    <row r="41" spans="2:16">
      <c r="B41" s="1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13"/>
    </row>
    <row r="42" spans="2:16">
      <c r="B42" s="1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13"/>
    </row>
    <row r="43" spans="2:16">
      <c r="B43" s="1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13"/>
    </row>
    <row r="44" spans="2:16">
      <c r="B44" s="1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13"/>
    </row>
    <row r="45" spans="2:16">
      <c r="B45" s="1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3"/>
    </row>
    <row r="46" spans="2:16">
      <c r="B46" s="1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3"/>
    </row>
    <row r="47" spans="2:16">
      <c r="B47" s="1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13"/>
    </row>
    <row r="48" spans="2:16">
      <c r="B48" s="1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13"/>
    </row>
    <row r="49" spans="2:16">
      <c r="B49" s="1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13"/>
    </row>
    <row r="50" spans="2:16">
      <c r="B50" s="1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13"/>
    </row>
    <row r="51" spans="2:16">
      <c r="B51" s="1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13"/>
    </row>
    <row r="52" spans="2:16">
      <c r="B52" s="12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13"/>
    </row>
    <row r="53" spans="2:16">
      <c r="B53" s="12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13"/>
    </row>
    <row r="54" spans="2:16">
      <c r="B54" s="12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3"/>
    </row>
    <row r="55" spans="2:16" ht="13.6" thickBot="1"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6"/>
    </row>
    <row r="57" spans="2:16" ht="13.6" thickBot="1"/>
    <row r="58" spans="2:16" ht="15.65">
      <c r="B58" s="19" t="s">
        <v>26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1"/>
    </row>
    <row r="59" spans="2:16">
      <c r="B59" s="12" t="s">
        <v>36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3"/>
    </row>
    <row r="60" spans="2:16">
      <c r="B60" s="1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3"/>
    </row>
    <row r="61" spans="2:16">
      <c r="B61" s="1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13"/>
    </row>
    <row r="62" spans="2:16">
      <c r="B62" s="12" t="s">
        <v>27</v>
      </c>
      <c r="C62" s="6">
        <v>7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13"/>
    </row>
    <row r="63" spans="2:16">
      <c r="B63" s="12" t="s">
        <v>28</v>
      </c>
      <c r="C63" s="6">
        <v>4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3"/>
    </row>
    <row r="64" spans="2:16">
      <c r="B64" s="12" t="s">
        <v>32</v>
      </c>
      <c r="C64" s="5">
        <f>(C62^2+C63^2-D12^2-D13^2)/(2*D12*D13)</f>
        <v>0.6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13"/>
    </row>
    <row r="65" spans="2:16">
      <c r="B65" s="12" t="s">
        <v>31</v>
      </c>
      <c r="C65" s="5">
        <f>SQRT(1-C64^2)</f>
        <v>0.8</v>
      </c>
      <c r="D65" s="5"/>
      <c r="E65" s="5" t="s">
        <v>41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13"/>
    </row>
    <row r="66" spans="2:16">
      <c r="B66" s="12" t="s">
        <v>30</v>
      </c>
      <c r="C66" s="5">
        <f>ATAN2(C62,C63)-ATAN2(C74,C75)</f>
        <v>0.11099701049143362</v>
      </c>
      <c r="E66" s="9">
        <f>C66*180/PI()</f>
        <v>6.3596602397284663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13"/>
    </row>
    <row r="67" spans="2:16">
      <c r="B67" s="12" t="s">
        <v>29</v>
      </c>
      <c r="C67" s="5">
        <f>ATAN2(C64,C65)</f>
        <v>0.9272952180016123</v>
      </c>
      <c r="E67" s="9">
        <f>C67*180/PI()</f>
        <v>53.13010235415598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13"/>
    </row>
    <row r="68" spans="2:16">
      <c r="B68" s="1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13"/>
    </row>
    <row r="69" spans="2:16">
      <c r="B69" s="12" t="s">
        <v>15</v>
      </c>
      <c r="C69" s="5" t="s">
        <v>20</v>
      </c>
      <c r="D69" s="5" t="s">
        <v>19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3"/>
    </row>
    <row r="70" spans="2:16">
      <c r="B70" s="12" t="s">
        <v>21</v>
      </c>
      <c r="C70" s="5">
        <v>0</v>
      </c>
      <c r="D70" s="5">
        <v>0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13"/>
    </row>
    <row r="71" spans="2:16">
      <c r="B71" s="12" t="s">
        <v>17</v>
      </c>
      <c r="C71" s="20">
        <f>COS(E66*PI()/180)*D12</f>
        <v>4.9692307692307693</v>
      </c>
      <c r="D71" s="20">
        <f>SIN(E66*PI()/180)*D12</f>
        <v>0.55384615384615354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13"/>
    </row>
    <row r="72" spans="2:16">
      <c r="B72" s="12" t="s">
        <v>18</v>
      </c>
      <c r="C72" s="20">
        <f>COS((E66+E67)*PI()/180)*D13+C71</f>
        <v>7</v>
      </c>
      <c r="D72" s="20">
        <f>SIN((E66+E67)*PI()/180)*D13+D71</f>
        <v>3.9999999999999996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3"/>
    </row>
    <row r="73" spans="2:16">
      <c r="B73" s="1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13"/>
    </row>
    <row r="74" spans="2:16">
      <c r="B74" s="12" t="s">
        <v>51</v>
      </c>
      <c r="C74" s="5">
        <f>D12+D13*C64</f>
        <v>7.4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13"/>
    </row>
    <row r="75" spans="2:16">
      <c r="B75" s="12" t="s">
        <v>52</v>
      </c>
      <c r="C75" s="5">
        <f>D13*C65</f>
        <v>3.2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3"/>
    </row>
    <row r="76" spans="2:16">
      <c r="B76" s="12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13"/>
    </row>
    <row r="77" spans="2:16">
      <c r="B77" s="12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13"/>
    </row>
    <row r="78" spans="2:16">
      <c r="B78" s="12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13"/>
    </row>
    <row r="79" spans="2:16">
      <c r="B79" s="1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13"/>
    </row>
    <row r="80" spans="2:16">
      <c r="B80" s="12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13"/>
    </row>
    <row r="81" spans="2:16">
      <c r="B81" s="12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13"/>
    </row>
    <row r="82" spans="2:16">
      <c r="B82" s="12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13"/>
    </row>
    <row r="83" spans="2:16" ht="13.6" thickBot="1">
      <c r="B83" s="14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6"/>
    </row>
    <row r="90" spans="2:16">
      <c r="C90" s="3"/>
      <c r="D90" s="3"/>
    </row>
    <row r="91" spans="2:16">
      <c r="C91" s="3"/>
      <c r="D91" s="3"/>
    </row>
  </sheetData>
  <phoneticPr fontId="0" type="noConversion"/>
  <pageMargins left="0.75" right="0.75" top="1" bottom="1" header="0.5" footer="0.5"/>
  <pageSetup orientation="portrait" horizontalDpi="200" verticalDpi="200" copies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9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9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home</cp:lastModifiedBy>
  <dcterms:created xsi:type="dcterms:W3CDTF">2007-06-09T23:47:34Z</dcterms:created>
  <dcterms:modified xsi:type="dcterms:W3CDTF">2013-04-19T14:27:47Z</dcterms:modified>
</cp:coreProperties>
</file>