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3" yWindow="26" windowWidth="20400" windowHeight="1520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41" i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G21"/>
  <c r="G20"/>
  <c r="G19"/>
  <c r="G17"/>
  <c r="G16"/>
  <c r="C24"/>
  <c r="D24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C17"/>
  <c r="B17"/>
  <c r="B16"/>
  <c r="B15"/>
  <c r="B7"/>
  <c r="B6"/>
  <c r="B25" l="1"/>
  <c r="C25" l="1"/>
  <c r="D25" s="1"/>
  <c r="B26" s="1"/>
  <c r="C26" s="1"/>
  <c r="D26" s="1"/>
  <c r="B27" s="1"/>
  <c r="C27" l="1"/>
  <c r="D27" s="1"/>
  <c r="B28" s="1"/>
  <c r="C28" l="1"/>
  <c r="D28" s="1"/>
  <c r="B29" s="1"/>
  <c r="C29" l="1"/>
  <c r="D29" s="1"/>
  <c r="B30" s="1"/>
  <c r="C30" l="1"/>
  <c r="D30" s="1"/>
  <c r="B31" s="1"/>
  <c r="C31" l="1"/>
  <c r="D31" s="1"/>
  <c r="B32" s="1"/>
  <c r="C32" l="1"/>
  <c r="D32" s="1"/>
  <c r="B33" s="1"/>
  <c r="C33" l="1"/>
  <c r="D33" s="1"/>
  <c r="B34" s="1"/>
  <c r="C34" l="1"/>
  <c r="D34" s="1"/>
  <c r="B35" s="1"/>
  <c r="C35" l="1"/>
  <c r="D35" s="1"/>
  <c r="B36" s="1"/>
  <c r="C36" s="1"/>
  <c r="D36" s="1"/>
  <c r="B37" s="1"/>
  <c r="B38" l="1"/>
  <c r="C37"/>
  <c r="D37" s="1"/>
  <c r="B39" l="1"/>
  <c r="C38"/>
  <c r="D38" s="1"/>
  <c r="B40" l="1"/>
  <c r="C39"/>
  <c r="D39" s="1"/>
  <c r="B41" l="1"/>
  <c r="C40"/>
  <c r="D40" s="1"/>
  <c r="B42" l="1"/>
  <c r="C41"/>
  <c r="D41" s="1"/>
  <c r="B43" l="1"/>
  <c r="C42"/>
  <c r="D42" s="1"/>
  <c r="B44" l="1"/>
  <c r="C43"/>
  <c r="D43" s="1"/>
  <c r="B45" l="1"/>
  <c r="C44"/>
  <c r="D44" s="1"/>
  <c r="C45" l="1"/>
  <c r="D45" s="1"/>
  <c r="B46" s="1"/>
  <c r="C46" l="1"/>
  <c r="D46" s="1"/>
  <c r="B47" s="1"/>
  <c r="C47" l="1"/>
  <c r="D47" s="1"/>
  <c r="B48" s="1"/>
  <c r="C48" s="1"/>
  <c r="D48" s="1"/>
  <c r="B49" s="1"/>
  <c r="C49" l="1"/>
  <c r="D49" s="1"/>
  <c r="B50" s="1"/>
  <c r="C50" l="1"/>
  <c r="D50" s="1"/>
  <c r="B51" s="1"/>
  <c r="C51" l="1"/>
  <c r="D51" s="1"/>
  <c r="B52" s="1"/>
  <c r="C52" s="1"/>
  <c r="D52" s="1"/>
  <c r="B53" s="1"/>
  <c r="C53" l="1"/>
  <c r="D53" s="1"/>
  <c r="B54" s="1"/>
  <c r="C54" s="1"/>
  <c r="D54" s="1"/>
  <c r="B55" s="1"/>
  <c r="C55" l="1"/>
  <c r="D55" s="1"/>
</calcChain>
</file>

<file path=xl/sharedStrings.xml><?xml version="1.0" encoding="utf-8"?>
<sst xmlns="http://schemas.openxmlformats.org/spreadsheetml/2006/main" count="63" uniqueCount="50">
  <si>
    <t>Frigorifero</t>
  </si>
  <si>
    <t>V</t>
  </si>
  <si>
    <t>m3</t>
  </si>
  <si>
    <t>A</t>
  </si>
  <si>
    <t>m2</t>
  </si>
  <si>
    <t>densità</t>
  </si>
  <si>
    <t>Kg/m3</t>
  </si>
  <si>
    <t>Vcarne</t>
  </si>
  <si>
    <t>m</t>
  </si>
  <si>
    <t>Kg</t>
  </si>
  <si>
    <t>Tf</t>
  </si>
  <si>
    <t>°C</t>
  </si>
  <si>
    <t>T0</t>
  </si>
  <si>
    <t>U</t>
  </si>
  <si>
    <t>W/m2K</t>
  </si>
  <si>
    <t>Pfrig.</t>
  </si>
  <si>
    <t>W</t>
  </si>
  <si>
    <t>tau</t>
  </si>
  <si>
    <t>ct carne</t>
  </si>
  <si>
    <t>J/kg k</t>
  </si>
  <si>
    <t>s</t>
  </si>
  <si>
    <t>t(5°C)</t>
  </si>
  <si>
    <t>Teq</t>
  </si>
  <si>
    <t>Ta</t>
  </si>
  <si>
    <t>h</t>
  </si>
  <si>
    <t>t</t>
  </si>
  <si>
    <t>dT</t>
  </si>
  <si>
    <t>Soluzione numerica</t>
  </si>
  <si>
    <t>T</t>
  </si>
  <si>
    <t>Qd</t>
  </si>
  <si>
    <t>dT= (Qd-Pfrigo) dt / m ct</t>
  </si>
  <si>
    <t>volume</t>
  </si>
  <si>
    <t>area</t>
  </si>
  <si>
    <t>massa carne</t>
  </si>
  <si>
    <t>T finale</t>
  </si>
  <si>
    <t>T iniziale</t>
  </si>
  <si>
    <t>T ambiente</t>
  </si>
  <si>
    <t>trasmittanza</t>
  </si>
  <si>
    <t>potenza frigorifera</t>
  </si>
  <si>
    <t>Soluzione analitica</t>
  </si>
  <si>
    <t>Soluzione approssimata</t>
  </si>
  <si>
    <t>J</t>
  </si>
  <si>
    <t>Pu=Pf-Qd</t>
  </si>
  <si>
    <t>Tm=(Tf+To)/2</t>
  </si>
  <si>
    <t>Qc carne</t>
  </si>
  <si>
    <t>t=Qc/Pu</t>
  </si>
  <si>
    <t>Qd alla Tm</t>
  </si>
  <si>
    <t>intervallo dt</t>
  </si>
  <si>
    <t>usiamo Tmedia interna frigo</t>
  </si>
  <si>
    <t>Potenza utile frigo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</si>
</sst>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2" xfId="0" applyFont="1" applyFill="1" applyBorder="1"/>
    <xf numFmtId="2" fontId="2" fillId="2" borderId="2" xfId="0" applyNumberFormat="1" applyFont="1" applyFill="1" applyBorder="1"/>
    <xf numFmtId="0" fontId="2" fillId="2" borderId="0" xfId="0" applyFont="1" applyFill="1" applyBorder="1"/>
    <xf numFmtId="2" fontId="2" fillId="2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" fontId="2" fillId="2" borderId="0" xfId="0" applyNumberFormat="1" applyFont="1" applyFill="1"/>
    <xf numFmtId="164" fontId="2" fillId="2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workbookViewId="0">
      <selection activeCell="K8" sqref="K8"/>
    </sheetView>
  </sheetViews>
  <sheetFormatPr defaultRowHeight="12"/>
  <cols>
    <col min="1" max="1" width="9.23046875" style="2"/>
    <col min="2" max="2" width="7" style="2" customWidth="1"/>
    <col min="3" max="3" width="6.53515625" style="2" customWidth="1"/>
    <col min="4" max="4" width="7.4609375" style="2" customWidth="1"/>
    <col min="5" max="5" width="3.3046875" style="2" customWidth="1"/>
    <col min="6" max="6" width="13.23046875" style="2" customWidth="1"/>
    <col min="7" max="16384" width="9.23046875" style="2"/>
  </cols>
  <sheetData>
    <row r="1" spans="1:8">
      <c r="A1" s="1" t="s">
        <v>0</v>
      </c>
    </row>
    <row r="2" spans="1:8">
      <c r="A2" s="2" t="s">
        <v>1</v>
      </c>
      <c r="B2" s="2">
        <v>0.2</v>
      </c>
      <c r="C2" s="2" t="s">
        <v>2</v>
      </c>
      <c r="D2" s="2" t="s">
        <v>31</v>
      </c>
    </row>
    <row r="3" spans="1:8">
      <c r="A3" s="2" t="s">
        <v>3</v>
      </c>
      <c r="B3" s="2">
        <v>3</v>
      </c>
      <c r="C3" s="2" t="s">
        <v>4</v>
      </c>
      <c r="D3" s="2" t="s">
        <v>32</v>
      </c>
    </row>
    <row r="4" spans="1:8">
      <c r="A4" s="2" t="s">
        <v>5</v>
      </c>
      <c r="B4" s="2">
        <v>1050</v>
      </c>
      <c r="C4" s="2" t="s">
        <v>6</v>
      </c>
    </row>
    <row r="5" spans="1:8">
      <c r="A5" s="2" t="s">
        <v>18</v>
      </c>
      <c r="B5" s="2">
        <v>3300</v>
      </c>
      <c r="C5" s="2" t="s">
        <v>19</v>
      </c>
    </row>
    <row r="6" spans="1:8">
      <c r="A6" s="2" t="s">
        <v>7</v>
      </c>
      <c r="B6" s="2">
        <f>B2/2</f>
        <v>0.1</v>
      </c>
      <c r="C6" s="2" t="s">
        <v>2</v>
      </c>
    </row>
    <row r="7" spans="1:8">
      <c r="A7" s="2" t="s">
        <v>8</v>
      </c>
      <c r="B7" s="2">
        <f>B6*B4</f>
        <v>105</v>
      </c>
      <c r="C7" s="2" t="s">
        <v>9</v>
      </c>
      <c r="D7" s="2" t="s">
        <v>33</v>
      </c>
    </row>
    <row r="8" spans="1:8">
      <c r="A8" s="2" t="s">
        <v>10</v>
      </c>
      <c r="B8" s="2">
        <v>5</v>
      </c>
      <c r="C8" s="2" t="s">
        <v>11</v>
      </c>
      <c r="D8" s="2" t="s">
        <v>34</v>
      </c>
    </row>
    <row r="9" spans="1:8">
      <c r="A9" s="2" t="s">
        <v>12</v>
      </c>
      <c r="B9" s="2">
        <v>20</v>
      </c>
      <c r="C9" s="2" t="s">
        <v>11</v>
      </c>
      <c r="D9" s="2" t="s">
        <v>35</v>
      </c>
    </row>
    <row r="10" spans="1:8">
      <c r="A10" s="2" t="s">
        <v>23</v>
      </c>
      <c r="B10" s="2">
        <v>20</v>
      </c>
      <c r="C10" s="2" t="s">
        <v>11</v>
      </c>
      <c r="D10" s="2" t="s">
        <v>36</v>
      </c>
    </row>
    <row r="11" spans="1:8">
      <c r="A11" s="2" t="s">
        <v>13</v>
      </c>
      <c r="B11" s="2">
        <v>0.6</v>
      </c>
      <c r="C11" s="2" t="s">
        <v>14</v>
      </c>
      <c r="D11" s="2" t="s">
        <v>37</v>
      </c>
    </row>
    <row r="12" spans="1:8">
      <c r="A12" s="2" t="s">
        <v>15</v>
      </c>
      <c r="B12" s="2">
        <v>200</v>
      </c>
      <c r="C12" s="2" t="s">
        <v>16</v>
      </c>
      <c r="D12" s="2" t="s">
        <v>38</v>
      </c>
    </row>
    <row r="14" spans="1:8">
      <c r="A14" s="3" t="s">
        <v>39</v>
      </c>
      <c r="F14" s="3" t="s">
        <v>40</v>
      </c>
    </row>
    <row r="15" spans="1:8">
      <c r="A15" s="2" t="s">
        <v>17</v>
      </c>
      <c r="B15" s="2">
        <f>B7*B5/(B11*B3)</f>
        <v>192500.00000000003</v>
      </c>
      <c r="C15" s="2" t="s">
        <v>20</v>
      </c>
      <c r="F15" s="2" t="s">
        <v>48</v>
      </c>
    </row>
    <row r="16" spans="1:8">
      <c r="A16" s="2" t="s">
        <v>22</v>
      </c>
      <c r="B16" s="16">
        <f>B10-B12/(B11*B3)</f>
        <v>-91.111111111111128</v>
      </c>
      <c r="C16" s="2" t="s">
        <v>11</v>
      </c>
      <c r="F16" s="2" t="s">
        <v>43</v>
      </c>
      <c r="G16" s="2">
        <f>(B8+B9)/2</f>
        <v>12.5</v>
      </c>
      <c r="H16" s="2" t="s">
        <v>11</v>
      </c>
    </row>
    <row r="17" spans="1:8">
      <c r="A17" s="2" t="s">
        <v>21</v>
      </c>
      <c r="B17" s="16">
        <f>-B15*LN((B8-B16)/(B9-B16))</f>
        <v>27917.461119674619</v>
      </c>
      <c r="C17" s="17">
        <f>B17/3600</f>
        <v>7.7548503110207276</v>
      </c>
      <c r="D17" s="2" t="s">
        <v>24</v>
      </c>
      <c r="F17" s="2" t="s">
        <v>46</v>
      </c>
      <c r="G17" s="2">
        <f>B11*B3*(B10-G16)</f>
        <v>13.499999999999998</v>
      </c>
      <c r="H17" s="2" t="s">
        <v>16</v>
      </c>
    </row>
    <row r="18" spans="1:8">
      <c r="F18" s="2" t="s">
        <v>49</v>
      </c>
    </row>
    <row r="19" spans="1:8">
      <c r="A19" s="3" t="s">
        <v>27</v>
      </c>
      <c r="F19" s="2" t="s">
        <v>42</v>
      </c>
      <c r="G19" s="2">
        <f>B12-G17</f>
        <v>186.5</v>
      </c>
      <c r="H19" s="2" t="s">
        <v>16</v>
      </c>
    </row>
    <row r="20" spans="1:8">
      <c r="A20" s="2" t="s">
        <v>47</v>
      </c>
      <c r="B20" s="2">
        <v>900</v>
      </c>
      <c r="C20" s="2" t="s">
        <v>20</v>
      </c>
      <c r="F20" s="2" t="s">
        <v>44</v>
      </c>
      <c r="G20" s="2">
        <f>B7*B5*(B9-B8)</f>
        <v>5197500</v>
      </c>
      <c r="H20" s="2" t="s">
        <v>41</v>
      </c>
    </row>
    <row r="21" spans="1:8" ht="12.45" thickBot="1">
      <c r="A21" s="2" t="s">
        <v>30</v>
      </c>
      <c r="F21" s="2" t="s">
        <v>45</v>
      </c>
      <c r="G21" s="16">
        <f>G20/G19</f>
        <v>27868.632707774799</v>
      </c>
      <c r="H21" s="2" t="s">
        <v>20</v>
      </c>
    </row>
    <row r="22" spans="1:8">
      <c r="A22" s="10" t="s">
        <v>25</v>
      </c>
      <c r="B22" s="11" t="s">
        <v>28</v>
      </c>
      <c r="C22" s="11" t="s">
        <v>29</v>
      </c>
      <c r="D22" s="12" t="s">
        <v>26</v>
      </c>
    </row>
    <row r="23" spans="1:8" ht="12.45" thickBot="1">
      <c r="A23" s="13" t="s">
        <v>20</v>
      </c>
      <c r="B23" s="14" t="s">
        <v>11</v>
      </c>
      <c r="C23" s="14" t="s">
        <v>16</v>
      </c>
      <c r="D23" s="15" t="s">
        <v>11</v>
      </c>
    </row>
    <row r="24" spans="1:8">
      <c r="A24" s="6">
        <v>0</v>
      </c>
      <c r="B24" s="6">
        <v>20</v>
      </c>
      <c r="C24" s="6">
        <f>$B$11*$B$3*($B$10-B24)</f>
        <v>0</v>
      </c>
      <c r="D24" s="7">
        <f>(C24-$B$12)*$B$20/($B$7*$B$5)</f>
        <v>-0.51948051948051943</v>
      </c>
    </row>
    <row r="25" spans="1:8">
      <c r="A25" s="4">
        <f>$B$20</f>
        <v>900</v>
      </c>
      <c r="B25" s="5">
        <f>B24+D24</f>
        <v>19.480519480519479</v>
      </c>
      <c r="C25" s="5">
        <f>$B$11*$B$3*($B$10-B25)</f>
        <v>0.93506493506493693</v>
      </c>
      <c r="D25" s="5">
        <f>(C25-$B$12)*$B$20/($B$7*$B$5)</f>
        <v>-0.51705177938944169</v>
      </c>
    </row>
    <row r="26" spans="1:8">
      <c r="A26" s="4">
        <f>A25+$B$20</f>
        <v>1800</v>
      </c>
      <c r="B26" s="5">
        <f t="shared" ref="B26:B39" si="0">B25+D25</f>
        <v>18.963467701130039</v>
      </c>
      <c r="C26" s="5">
        <f t="shared" ref="C26:C39" si="1">$B$11*$B$3*($B$10-B26)</f>
        <v>1.8657581379659296</v>
      </c>
      <c r="D26" s="5">
        <f t="shared" ref="D26:D39" si="2">(C26-$B$12)*$B$20/($B$7*$B$5)</f>
        <v>-0.51463439444684167</v>
      </c>
    </row>
    <row r="27" spans="1:8">
      <c r="A27" s="4">
        <f>A26+$B$20</f>
        <v>2700</v>
      </c>
      <c r="B27" s="5">
        <f t="shared" si="0"/>
        <v>18.448833306683198</v>
      </c>
      <c r="C27" s="5">
        <f t="shared" si="1"/>
        <v>2.7921000479702425</v>
      </c>
      <c r="D27" s="5">
        <f t="shared" si="2"/>
        <v>-0.51222831156371362</v>
      </c>
    </row>
    <row r="28" spans="1:8">
      <c r="A28" s="4">
        <f>A27+$B$20</f>
        <v>3600</v>
      </c>
      <c r="B28" s="5">
        <f t="shared" si="0"/>
        <v>17.936604995119485</v>
      </c>
      <c r="C28" s="5">
        <f t="shared" si="1"/>
        <v>3.7141110087849274</v>
      </c>
      <c r="D28" s="5">
        <f t="shared" si="2"/>
        <v>-0.50983347789925992</v>
      </c>
    </row>
    <row r="29" spans="1:8">
      <c r="A29" s="4">
        <f>A28+$B$20</f>
        <v>4500</v>
      </c>
      <c r="B29" s="5">
        <f t="shared" si="0"/>
        <v>17.426771517220224</v>
      </c>
      <c r="C29" s="5">
        <f t="shared" si="1"/>
        <v>4.6318112690035953</v>
      </c>
      <c r="D29" s="5">
        <f t="shared" si="2"/>
        <v>-0.50744984085973088</v>
      </c>
    </row>
    <row r="30" spans="1:8">
      <c r="A30" s="4">
        <f>A29+$B$20</f>
        <v>5400</v>
      </c>
      <c r="B30" s="5">
        <f t="shared" si="0"/>
        <v>16.919321676360493</v>
      </c>
      <c r="C30" s="5">
        <f t="shared" si="1"/>
        <v>5.5452209825511121</v>
      </c>
      <c r="D30" s="5">
        <f t="shared" si="2"/>
        <v>-0.5050773480972699</v>
      </c>
    </row>
    <row r="31" spans="1:8">
      <c r="A31" s="4">
        <f>A30+$B$20</f>
        <v>6300</v>
      </c>
      <c r="B31" s="5">
        <f t="shared" si="0"/>
        <v>16.414244328263223</v>
      </c>
      <c r="C31" s="5">
        <f t="shared" si="1"/>
        <v>6.4543602091261985</v>
      </c>
      <c r="D31" s="5">
        <f t="shared" si="2"/>
        <v>-0.50271594750876303</v>
      </c>
    </row>
    <row r="32" spans="1:8">
      <c r="A32" s="4">
        <f>A31+$B$20</f>
        <v>7200</v>
      </c>
      <c r="B32" s="5">
        <f t="shared" si="0"/>
        <v>15.91152838075446</v>
      </c>
      <c r="C32" s="5">
        <f t="shared" si="1"/>
        <v>7.359248914641972</v>
      </c>
      <c r="D32" s="5">
        <f t="shared" si="2"/>
        <v>-0.50036558723469626</v>
      </c>
    </row>
    <row r="33" spans="1:4">
      <c r="A33" s="4">
        <f>A32+$B$20</f>
        <v>8100</v>
      </c>
      <c r="B33" s="5">
        <f t="shared" si="0"/>
        <v>15.411162793519763</v>
      </c>
      <c r="C33" s="5">
        <f t="shared" si="1"/>
        <v>8.2599069716644262</v>
      </c>
      <c r="D33" s="5">
        <f t="shared" si="2"/>
        <v>-0.49802621565801447</v>
      </c>
    </row>
    <row r="34" spans="1:4">
      <c r="A34" s="4">
        <f>A33+$B$20</f>
        <v>9000</v>
      </c>
      <c r="B34" s="5">
        <f t="shared" si="0"/>
        <v>14.913136577861748</v>
      </c>
      <c r="C34" s="5">
        <f t="shared" si="1"/>
        <v>9.1563541598488527</v>
      </c>
      <c r="D34" s="5">
        <f t="shared" si="2"/>
        <v>-0.49569778140298998</v>
      </c>
    </row>
    <row r="35" spans="1:4">
      <c r="A35" s="4">
        <f>A34+$B$20</f>
        <v>9900</v>
      </c>
      <c r="B35" s="5">
        <f t="shared" si="0"/>
        <v>14.417438796458757</v>
      </c>
      <c r="C35" s="5">
        <f t="shared" si="1"/>
        <v>10.048610166374235</v>
      </c>
      <c r="D35" s="5">
        <f t="shared" si="2"/>
        <v>-0.49338023333409292</v>
      </c>
    </row>
    <row r="36" spans="1:4">
      <c r="A36" s="4">
        <f>A35+$B$20</f>
        <v>10800</v>
      </c>
      <c r="B36" s="5">
        <f t="shared" si="0"/>
        <v>13.924058563124664</v>
      </c>
      <c r="C36" s="5">
        <f t="shared" si="1"/>
        <v>10.936694586375603</v>
      </c>
      <c r="D36" s="5">
        <f t="shared" si="2"/>
        <v>-0.49107352055486858</v>
      </c>
    </row>
    <row r="37" spans="1:4">
      <c r="A37" s="4">
        <f>A36+$B$20</f>
        <v>11700</v>
      </c>
      <c r="B37" s="5">
        <f t="shared" si="0"/>
        <v>13.432985042569795</v>
      </c>
      <c r="C37" s="5">
        <f t="shared" si="1"/>
        <v>11.820626923374368</v>
      </c>
      <c r="D37" s="5">
        <f t="shared" si="2"/>
        <v>-0.48877759240681984</v>
      </c>
    </row>
    <row r="38" spans="1:4">
      <c r="A38" s="4">
        <f>A37+$B$20</f>
        <v>12600</v>
      </c>
      <c r="B38" s="5">
        <f t="shared" si="0"/>
        <v>12.944207450162976</v>
      </c>
      <c r="C38" s="5">
        <f t="shared" si="1"/>
        <v>12.700426589706643</v>
      </c>
      <c r="D38" s="5">
        <f t="shared" si="2"/>
        <v>-0.48649239846829451</v>
      </c>
    </row>
    <row r="39" spans="1:4">
      <c r="A39" s="4">
        <f>A38+$B$20</f>
        <v>13500</v>
      </c>
      <c r="B39" s="5">
        <f t="shared" si="0"/>
        <v>12.457715051694681</v>
      </c>
      <c r="C39" s="5">
        <f t="shared" si="1"/>
        <v>13.576112906949573</v>
      </c>
      <c r="D39" s="5">
        <f t="shared" si="2"/>
        <v>-0.48421788855337777</v>
      </c>
    </row>
    <row r="40" spans="1:4">
      <c r="A40" s="4">
        <f>A39+$B$20</f>
        <v>14400</v>
      </c>
      <c r="B40" s="5">
        <f>B39+D39</f>
        <v>11.973497163141303</v>
      </c>
      <c r="C40" s="5">
        <f>$B$11*$B$3*($B$10-B40)</f>
        <v>14.447705106345653</v>
      </c>
      <c r="D40" s="5">
        <f>(C40-$B$12)*$B$20/($B$7*$B$5)</f>
        <v>-0.48195401271079052</v>
      </c>
    </row>
    <row r="41" spans="1:4">
      <c r="A41" s="4">
        <f t="shared" ref="A41:A57" si="3">A40+$B$20</f>
        <v>15300</v>
      </c>
      <c r="B41" s="5">
        <f t="shared" ref="B41:B57" si="4">B40+D40</f>
        <v>11.491543150430513</v>
      </c>
      <c r="C41" s="5">
        <f t="shared" ref="C41:C57" si="5">$B$11*$B$3*($B$10-B41)</f>
        <v>15.315222329225076</v>
      </c>
      <c r="D41" s="5">
        <f t="shared" ref="D41:D57" si="6">(C41-$B$12)*$B$20/($B$7*$B$5)</f>
        <v>-0.47970072122279206</v>
      </c>
    </row>
    <row r="42" spans="1:4">
      <c r="A42" s="4">
        <f t="shared" si="3"/>
        <v>16200</v>
      </c>
      <c r="B42" s="5">
        <f t="shared" si="4"/>
        <v>11.01184242920772</v>
      </c>
      <c r="C42" s="5">
        <f t="shared" si="5"/>
        <v>16.178683627426103</v>
      </c>
      <c r="D42" s="5">
        <f t="shared" si="6"/>
        <v>-0.47745796460408807</v>
      </c>
    </row>
    <row r="43" spans="1:4">
      <c r="A43" s="4">
        <f t="shared" si="3"/>
        <v>17100</v>
      </c>
      <c r="B43" s="5">
        <f t="shared" si="4"/>
        <v>10.534384464603631</v>
      </c>
      <c r="C43" s="5">
        <f t="shared" si="5"/>
        <v>17.038107963713461</v>
      </c>
      <c r="D43" s="5">
        <f t="shared" si="6"/>
        <v>-0.47522569360074429</v>
      </c>
    </row>
    <row r="44" spans="1:4">
      <c r="A44" s="4">
        <f t="shared" si="3"/>
        <v>18000</v>
      </c>
      <c r="B44" s="5">
        <f t="shared" si="4"/>
        <v>10.059158771002886</v>
      </c>
      <c r="C44" s="5">
        <f t="shared" si="5"/>
        <v>17.893514212194802</v>
      </c>
      <c r="D44" s="5">
        <f t="shared" si="6"/>
        <v>-0.47300385918910437</v>
      </c>
    </row>
    <row r="45" spans="1:4">
      <c r="A45" s="4">
        <f t="shared" si="3"/>
        <v>18900</v>
      </c>
      <c r="B45" s="5">
        <f t="shared" si="4"/>
        <v>9.5861549118137823</v>
      </c>
      <c r="C45" s="5">
        <f t="shared" si="5"/>
        <v>18.744921158735188</v>
      </c>
      <c r="D45" s="5">
        <f t="shared" si="6"/>
        <v>-0.47079241257471377</v>
      </c>
    </row>
    <row r="46" spans="1:4">
      <c r="A46" s="4">
        <f t="shared" si="3"/>
        <v>19800</v>
      </c>
      <c r="B46" s="5">
        <f t="shared" si="4"/>
        <v>9.1153624992390689</v>
      </c>
      <c r="C46" s="5">
        <f t="shared" si="5"/>
        <v>19.592347501369673</v>
      </c>
      <c r="D46" s="5">
        <f t="shared" si="6"/>
        <v>-0.46859130519124764</v>
      </c>
    </row>
    <row r="47" spans="1:4">
      <c r="A47" s="4">
        <f t="shared" si="3"/>
        <v>20700</v>
      </c>
      <c r="B47" s="5">
        <f t="shared" si="4"/>
        <v>8.6467711940478207</v>
      </c>
      <c r="C47" s="5">
        <f t="shared" si="5"/>
        <v>20.435811850713922</v>
      </c>
      <c r="D47" s="5">
        <f t="shared" si="6"/>
        <v>-0.46640048869944434</v>
      </c>
    </row>
    <row r="48" spans="1:4">
      <c r="A48" s="4">
        <f t="shared" si="3"/>
        <v>21600</v>
      </c>
      <c r="B48" s="5">
        <f t="shared" si="4"/>
        <v>8.180370705348377</v>
      </c>
      <c r="C48" s="5">
        <f t="shared" si="5"/>
        <v>21.27533273037292</v>
      </c>
      <c r="D48" s="5">
        <f t="shared" si="6"/>
        <v>-0.46421991498604431</v>
      </c>
    </row>
    <row r="49" spans="1:5">
      <c r="A49" s="4">
        <f t="shared" si="3"/>
        <v>22500</v>
      </c>
      <c r="B49" s="5">
        <f t="shared" si="4"/>
        <v>7.7161507903623328</v>
      </c>
      <c r="C49" s="5">
        <f t="shared" si="5"/>
        <v>22.110928577347799</v>
      </c>
      <c r="D49" s="5">
        <f t="shared" si="6"/>
        <v>-0.46204953616273292</v>
      </c>
    </row>
    <row r="50" spans="1:5">
      <c r="A50" s="4">
        <f t="shared" si="3"/>
        <v>23400</v>
      </c>
      <c r="B50" s="5">
        <f t="shared" si="4"/>
        <v>7.2541012541995995</v>
      </c>
      <c r="C50" s="5">
        <f t="shared" si="5"/>
        <v>22.942617742440717</v>
      </c>
      <c r="D50" s="5">
        <f t="shared" si="6"/>
        <v>-0.45988930456508903</v>
      </c>
    </row>
    <row r="51" spans="1:5">
      <c r="A51" s="4">
        <f t="shared" si="3"/>
        <v>24300</v>
      </c>
      <c r="B51" s="5">
        <f t="shared" si="4"/>
        <v>6.7942119496345104</v>
      </c>
      <c r="C51" s="5">
        <f t="shared" si="5"/>
        <v>23.770418490657878</v>
      </c>
      <c r="D51" s="5">
        <f t="shared" si="6"/>
        <v>-0.45773917275153797</v>
      </c>
    </row>
    <row r="52" spans="1:5">
      <c r="A52" s="4">
        <f t="shared" si="3"/>
        <v>25200</v>
      </c>
      <c r="B52" s="5">
        <f t="shared" si="4"/>
        <v>6.3364727768829727</v>
      </c>
      <c r="C52" s="5">
        <f t="shared" si="5"/>
        <v>24.594349001610645</v>
      </c>
      <c r="D52" s="5">
        <f t="shared" si="6"/>
        <v>-0.45559909350230998</v>
      </c>
    </row>
    <row r="53" spans="1:5">
      <c r="A53" s="4">
        <f t="shared" si="3"/>
        <v>26100</v>
      </c>
      <c r="B53" s="5">
        <f t="shared" si="4"/>
        <v>5.8808736833806625</v>
      </c>
      <c r="C53" s="5">
        <f t="shared" si="5"/>
        <v>25.414427369914804</v>
      </c>
      <c r="D53" s="5">
        <f t="shared" si="6"/>
        <v>-0.45346901981840321</v>
      </c>
    </row>
    <row r="54" spans="1:5">
      <c r="A54" s="4">
        <f t="shared" si="3"/>
        <v>27000</v>
      </c>
      <c r="B54" s="5">
        <f t="shared" si="4"/>
        <v>5.4274046635622595</v>
      </c>
      <c r="C54" s="5">
        <f t="shared" si="5"/>
        <v>26.230671605587929</v>
      </c>
      <c r="D54" s="5">
        <f t="shared" si="6"/>
        <v>-0.45134890492055085</v>
      </c>
    </row>
    <row r="55" spans="1:5">
      <c r="A55" s="4">
        <f t="shared" si="3"/>
        <v>27900</v>
      </c>
      <c r="B55" s="5">
        <f t="shared" si="4"/>
        <v>4.9760557586417082</v>
      </c>
      <c r="C55" s="5">
        <f t="shared" si="5"/>
        <v>27.043099634444921</v>
      </c>
      <c r="D55" s="5">
        <f t="shared" si="6"/>
        <v>-0.44923870224819495</v>
      </c>
    </row>
    <row r="56" spans="1:5">
      <c r="A56" s="8"/>
      <c r="B56" s="9"/>
      <c r="C56" s="9"/>
      <c r="D56" s="9"/>
      <c r="E56" s="8"/>
    </row>
    <row r="57" spans="1:5">
      <c r="A57" s="8"/>
      <c r="B57" s="9"/>
      <c r="C57" s="9"/>
      <c r="D57" s="9"/>
      <c r="E57" s="8"/>
    </row>
    <row r="58" spans="1:5">
      <c r="A58" s="8"/>
      <c r="B58" s="8"/>
      <c r="C58" s="8"/>
      <c r="D58" s="8"/>
      <c r="E58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R5800u</dc:creator>
  <cp:lastModifiedBy>R5800u</cp:lastModifiedBy>
  <dcterms:created xsi:type="dcterms:W3CDTF">2026-02-17T18:42:26Z</dcterms:created>
  <dcterms:modified xsi:type="dcterms:W3CDTF">2026-02-17T19:24:07Z</dcterms:modified>
</cp:coreProperties>
</file>