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80" yWindow="110" windowWidth="19100" windowHeight="16800"/>
  </bookViews>
  <sheets>
    <sheet name="Foglio1 (2)" sheetId="4" r:id="rId1"/>
    <sheet name="Foglio1" sheetId="1" r:id="rId2"/>
    <sheet name="Foglio2" sheetId="2" r:id="rId3"/>
    <sheet name="Foglio3" sheetId="3" r:id="rId4"/>
  </sheets>
  <calcPr calcId="125725"/>
</workbook>
</file>

<file path=xl/calcChain.xml><?xml version="1.0" encoding="utf-8"?>
<calcChain xmlns="http://schemas.openxmlformats.org/spreadsheetml/2006/main">
  <c r="B4" i="4"/>
  <c r="B8"/>
  <c r="B5"/>
  <c r="B7"/>
  <c r="B6"/>
  <c r="B19" s="1"/>
  <c r="B21" i="1"/>
  <c r="B12" i="2"/>
  <c r="B11"/>
  <c r="B13"/>
  <c r="B6"/>
  <c r="B7"/>
  <c r="B18" i="1"/>
  <c r="B15"/>
  <c r="B14"/>
  <c r="B13"/>
  <c r="B7"/>
  <c r="B10" s="1"/>
  <c r="B9"/>
  <c r="B6"/>
  <c r="B5"/>
  <c r="B4"/>
  <c r="B10" i="4" l="1"/>
  <c r="B15" i="2"/>
  <c r="B20" i="4" l="1"/>
  <c r="B21" s="1"/>
  <c r="B24" s="1"/>
  <c r="B12"/>
  <c r="B13" s="1"/>
  <c r="B16"/>
</calcChain>
</file>

<file path=xl/sharedStrings.xml><?xml version="1.0" encoding="utf-8"?>
<sst xmlns="http://schemas.openxmlformats.org/spreadsheetml/2006/main" count="90" uniqueCount="51">
  <si>
    <t>m</t>
  </si>
  <si>
    <t>B</t>
  </si>
  <si>
    <t>rCu</t>
  </si>
  <si>
    <t>Ohm m</t>
  </si>
  <si>
    <t>d filo</t>
  </si>
  <si>
    <t>D solenoide</t>
  </si>
  <si>
    <t>L solenoide</t>
  </si>
  <si>
    <r>
      <rPr>
        <sz val="11"/>
        <color theme="1"/>
        <rFont val="Symbol"/>
        <family val="1"/>
        <charset val="2"/>
      </rPr>
      <t>m</t>
    </r>
    <r>
      <rPr>
        <sz val="11"/>
        <color theme="1"/>
        <rFont val="Calibri"/>
        <family val="2"/>
        <scheme val="minor"/>
      </rPr>
      <t>0</t>
    </r>
  </si>
  <si>
    <t>H/m</t>
  </si>
  <si>
    <t>I</t>
  </si>
  <si>
    <t>A</t>
  </si>
  <si>
    <t>L filo=</t>
  </si>
  <si>
    <t>A filo</t>
  </si>
  <si>
    <t>R filo rame</t>
  </si>
  <si>
    <t>2° legge di Ohm per resisitenza filo rame</t>
  </si>
  <si>
    <t>1° legge di Ohm per trovare la tensione</t>
  </si>
  <si>
    <t>V</t>
  </si>
  <si>
    <t>Tesla --&gt; intensità del campo magnetico</t>
  </si>
  <si>
    <t>N°</t>
  </si>
  <si>
    <t>numero spire del solenoide  --&gt; L/d</t>
  </si>
  <si>
    <t>m  --&gt; 3,14*D*N</t>
  </si>
  <si>
    <t>m2  --&gt; 3,14*D^2/4</t>
  </si>
  <si>
    <t>Ohm  --&gt;   rCu * L/A</t>
  </si>
  <si>
    <t>Volt</t>
  </si>
  <si>
    <t>CALCOLO TENSIONE AI TERMINALI DEL SOLENOIDE</t>
  </si>
  <si>
    <t>ELETTROCALAMITA</t>
  </si>
  <si>
    <t>Forza</t>
  </si>
  <si>
    <t>N</t>
  </si>
  <si>
    <t>grammi</t>
  </si>
  <si>
    <t>m2</t>
  </si>
  <si>
    <t>mm</t>
  </si>
  <si>
    <t>g</t>
  </si>
  <si>
    <t>L bobina</t>
  </si>
  <si>
    <t>D nucleo Fe</t>
  </si>
  <si>
    <t xml:space="preserve">G = </t>
  </si>
  <si>
    <t xml:space="preserve">A = </t>
  </si>
  <si>
    <t xml:space="preserve">I = </t>
  </si>
  <si>
    <r>
      <rPr>
        <sz val="11"/>
        <color rgb="FF000000"/>
        <rFont val="Symbol"/>
        <family val="1"/>
        <charset val="2"/>
      </rPr>
      <t>m</t>
    </r>
    <r>
      <rPr>
        <sz val="11"/>
        <color rgb="FF000000"/>
        <rFont val="Calibri"/>
        <family val="2"/>
        <scheme val="minor"/>
      </rPr>
      <t xml:space="preserve">o  Fe= </t>
    </r>
  </si>
  <si>
    <t xml:space="preserve">N = </t>
  </si>
  <si>
    <t>F</t>
  </si>
  <si>
    <t>G gap</t>
  </si>
  <si>
    <t>Forza generata: F = (N x I)^2 x K x A / (2 x G^2)</t>
  </si>
  <si>
    <t>Dati</t>
  </si>
  <si>
    <t>numero di spire</t>
  </si>
  <si>
    <r>
      <t>m</t>
    </r>
    <r>
      <rPr>
        <sz val="11"/>
        <color theme="1"/>
        <rFont val="Calibri"/>
        <family val="2"/>
        <scheme val="minor"/>
      </rPr>
      <t>0*N*I/Lsol.</t>
    </r>
  </si>
  <si>
    <t>d filo rame</t>
  </si>
  <si>
    <t>CALCOLO FORZA ATTRAZIONEL SOLENOIDE</t>
  </si>
  <si>
    <t>Forza attrazione</t>
  </si>
  <si>
    <t>iron core diameter</t>
  </si>
  <si>
    <t>m. sollevabile</t>
  </si>
  <si>
    <t>T</t>
  </si>
</sst>
</file>

<file path=xl/styles.xml><?xml version="1.0" encoding="utf-8"?>
<styleSheet xmlns="http://schemas.openxmlformats.org/spreadsheetml/2006/main">
  <numFmts count="1">
    <numFmt numFmtId="164" formatCode="0.000"/>
  </numFmts>
  <fonts count="5">
    <font>
      <sz val="11"/>
      <color theme="1"/>
      <name val="Calibri"/>
      <family val="2"/>
      <scheme val="minor"/>
    </font>
    <font>
      <sz val="11"/>
      <color theme="1"/>
      <name val="Symbol"/>
      <family val="1"/>
      <charset val="2"/>
    </font>
    <font>
      <b/>
      <sz val="11"/>
      <color theme="1"/>
      <name val="Calibri"/>
      <family val="2"/>
      <scheme val="minor"/>
    </font>
    <font>
      <sz val="11"/>
      <color rgb="FF000000"/>
      <name val="Calibri"/>
      <family val="2"/>
      <scheme val="minor"/>
    </font>
    <font>
      <sz val="11"/>
      <color rgb="FF000000"/>
      <name val="Symbol"/>
      <family val="1"/>
      <charset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
    <xf numFmtId="0" fontId="0" fillId="0" borderId="0"/>
  </cellStyleXfs>
  <cellXfs count="10">
    <xf numFmtId="0" fontId="0" fillId="0" borderId="0" xfId="0"/>
    <xf numFmtId="0" fontId="0" fillId="2" borderId="0" xfId="0" applyFill="1"/>
    <xf numFmtId="11" fontId="0" fillId="2" borderId="0" xfId="0" applyNumberFormat="1" applyFill="1"/>
    <xf numFmtId="164" fontId="0" fillId="2" borderId="0" xfId="0" applyNumberFormat="1" applyFill="1"/>
    <xf numFmtId="2" fontId="0" fillId="2" borderId="0" xfId="0" applyNumberFormat="1" applyFill="1"/>
    <xf numFmtId="0" fontId="2" fillId="2" borderId="0" xfId="0" applyFont="1" applyFill="1"/>
    <xf numFmtId="1" fontId="0" fillId="2" borderId="0" xfId="0" applyNumberFormat="1" applyFill="1"/>
    <xf numFmtId="0" fontId="3" fillId="2" borderId="0" xfId="0" applyFont="1" applyFill="1"/>
    <xf numFmtId="0" fontId="1" fillId="2" borderId="0" xfId="0" quotePrefix="1" applyFont="1" applyFill="1"/>
    <xf numFmtId="0" fontId="3" fillId="0" borderId="0" xfId="0" applyFont="1"/>
  </cellXfs>
  <cellStyles count="1">
    <cellStyle name="Normale"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5</xdr:col>
      <xdr:colOff>184083</xdr:colOff>
      <xdr:row>0</xdr:row>
      <xdr:rowOff>42334</xdr:rowOff>
    </xdr:from>
    <xdr:to>
      <xdr:col>10</xdr:col>
      <xdr:colOff>380610</xdr:colOff>
      <xdr:row>27</xdr:row>
      <xdr:rowOff>127400</xdr:rowOff>
    </xdr:to>
    <xdr:pic>
      <xdr:nvPicPr>
        <xdr:cNvPr id="3" name="Immagine 2"/>
        <xdr:cNvPicPr>
          <a:picLocks noChangeAspect="1"/>
        </xdr:cNvPicPr>
      </xdr:nvPicPr>
      <xdr:blipFill>
        <a:blip xmlns:r="http://schemas.openxmlformats.org/officeDocument/2006/relationships" r:embed="rId1" cstate="print"/>
        <a:stretch>
          <a:fillRect/>
        </a:stretch>
      </xdr:blipFill>
      <xdr:spPr>
        <a:xfrm>
          <a:off x="3596150" y="42334"/>
          <a:ext cx="3244527" cy="5203166"/>
        </a:xfrm>
        <a:prstGeom prst="rect">
          <a:avLst/>
        </a:prstGeom>
      </xdr:spPr>
    </xdr:pic>
    <xdr:clientData/>
  </xdr:twoCellAnchor>
  <xdr:twoCellAnchor editAs="oneCell">
    <xdr:from>
      <xdr:col>0</xdr:col>
      <xdr:colOff>0</xdr:colOff>
      <xdr:row>24</xdr:row>
      <xdr:rowOff>67731</xdr:rowOff>
    </xdr:from>
    <xdr:to>
      <xdr:col>4</xdr:col>
      <xdr:colOff>535896</xdr:colOff>
      <xdr:row>34</xdr:row>
      <xdr:rowOff>131231</xdr:rowOff>
    </xdr:to>
    <xdr:pic>
      <xdr:nvPicPr>
        <xdr:cNvPr id="1025"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0" y="4627031"/>
          <a:ext cx="3338363" cy="1926167"/>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292098</xdr:colOff>
      <xdr:row>0</xdr:row>
      <xdr:rowOff>71966</xdr:rowOff>
    </xdr:from>
    <xdr:to>
      <xdr:col>11</xdr:col>
      <xdr:colOff>93133</xdr:colOff>
      <xdr:row>4</xdr:row>
      <xdr:rowOff>69893</xdr:rowOff>
    </xdr:to>
    <xdr:pic>
      <xdr:nvPicPr>
        <xdr:cNvPr id="2" name="Immagine 1"/>
        <xdr:cNvPicPr>
          <a:picLocks noChangeAspect="1"/>
        </xdr:cNvPicPr>
      </xdr:nvPicPr>
      <xdr:blipFill>
        <a:blip xmlns:r="http://schemas.openxmlformats.org/officeDocument/2006/relationships" r:embed="rId1" cstate="print"/>
        <a:stretch>
          <a:fillRect/>
        </a:stretch>
      </xdr:blipFill>
      <xdr:spPr>
        <a:xfrm>
          <a:off x="3754965" y="71966"/>
          <a:ext cx="2849035" cy="742994"/>
        </a:xfrm>
        <a:prstGeom prst="rect">
          <a:avLst/>
        </a:prstGeom>
      </xdr:spPr>
    </xdr:pic>
    <xdr:clientData/>
  </xdr:twoCellAnchor>
  <xdr:twoCellAnchor editAs="oneCell">
    <xdr:from>
      <xdr:col>10</xdr:col>
      <xdr:colOff>224369</xdr:colOff>
      <xdr:row>2</xdr:row>
      <xdr:rowOff>29634</xdr:rowOff>
    </xdr:from>
    <xdr:to>
      <xdr:col>11</xdr:col>
      <xdr:colOff>434622</xdr:colOff>
      <xdr:row>4</xdr:row>
      <xdr:rowOff>42332</xdr:rowOff>
    </xdr:to>
    <xdr:pic>
      <xdr:nvPicPr>
        <xdr:cNvPr id="3" name="Immagine 2"/>
        <xdr:cNvPicPr>
          <a:picLocks noChangeAspect="1"/>
        </xdr:cNvPicPr>
      </xdr:nvPicPr>
      <xdr:blipFill>
        <a:blip xmlns:r="http://schemas.openxmlformats.org/officeDocument/2006/relationships" r:embed="rId2" cstate="print"/>
        <a:stretch>
          <a:fillRect/>
        </a:stretch>
      </xdr:blipFill>
      <xdr:spPr>
        <a:xfrm>
          <a:off x="6125636" y="402167"/>
          <a:ext cx="819853" cy="385232"/>
        </a:xfrm>
        <a:prstGeom prst="rect">
          <a:avLst/>
        </a:prstGeom>
      </xdr:spPr>
    </xdr:pic>
    <xdr:clientData/>
  </xdr:twoCellAnchor>
  <xdr:twoCellAnchor editAs="oneCell">
    <xdr:from>
      <xdr:col>7</xdr:col>
      <xdr:colOff>594465</xdr:colOff>
      <xdr:row>24</xdr:row>
      <xdr:rowOff>173569</xdr:rowOff>
    </xdr:from>
    <xdr:to>
      <xdr:col>11</xdr:col>
      <xdr:colOff>548441</xdr:colOff>
      <xdr:row>35</xdr:row>
      <xdr:rowOff>165294</xdr:rowOff>
    </xdr:to>
    <xdr:pic>
      <xdr:nvPicPr>
        <xdr:cNvPr id="4" name="Immagine 3"/>
        <xdr:cNvPicPr>
          <a:picLocks noChangeAspect="1"/>
        </xdr:cNvPicPr>
      </xdr:nvPicPr>
      <xdr:blipFill>
        <a:blip xmlns:r="http://schemas.openxmlformats.org/officeDocument/2006/relationships" r:embed="rId3" cstate="print"/>
        <a:stretch>
          <a:fillRect/>
        </a:stretch>
      </xdr:blipFill>
      <xdr:spPr>
        <a:xfrm>
          <a:off x="4666932" y="5202769"/>
          <a:ext cx="2392376" cy="2040658"/>
        </a:xfrm>
        <a:prstGeom prst="rect">
          <a:avLst/>
        </a:prstGeom>
      </xdr:spPr>
    </xdr:pic>
    <xdr:clientData/>
  </xdr:twoCellAnchor>
  <xdr:twoCellAnchor editAs="oneCell">
    <xdr:from>
      <xdr:col>11</xdr:col>
      <xdr:colOff>59268</xdr:colOff>
      <xdr:row>10</xdr:row>
      <xdr:rowOff>33868</xdr:rowOff>
    </xdr:from>
    <xdr:to>
      <xdr:col>14</xdr:col>
      <xdr:colOff>546158</xdr:colOff>
      <xdr:row>12</xdr:row>
      <xdr:rowOff>96841</xdr:rowOff>
    </xdr:to>
    <xdr:pic>
      <xdr:nvPicPr>
        <xdr:cNvPr id="5" name="Immagine 4"/>
        <xdr:cNvPicPr>
          <a:picLocks noChangeAspect="1"/>
        </xdr:cNvPicPr>
      </xdr:nvPicPr>
      <xdr:blipFill>
        <a:blip xmlns:r="http://schemas.openxmlformats.org/officeDocument/2006/relationships" r:embed="rId4" cstate="print"/>
        <a:stretch>
          <a:fillRect/>
        </a:stretch>
      </xdr:blipFill>
      <xdr:spPr>
        <a:xfrm>
          <a:off x="6570135" y="1896535"/>
          <a:ext cx="2315690" cy="435506"/>
        </a:xfrm>
        <a:prstGeom prst="rect">
          <a:avLst/>
        </a:prstGeom>
      </xdr:spPr>
    </xdr:pic>
    <xdr:clientData/>
  </xdr:twoCellAnchor>
  <xdr:twoCellAnchor editAs="oneCell">
    <xdr:from>
      <xdr:col>6</xdr:col>
      <xdr:colOff>318600</xdr:colOff>
      <xdr:row>4</xdr:row>
      <xdr:rowOff>165100</xdr:rowOff>
    </xdr:from>
    <xdr:to>
      <xdr:col>11</xdr:col>
      <xdr:colOff>195107</xdr:colOff>
      <xdr:row>14</xdr:row>
      <xdr:rowOff>40441</xdr:rowOff>
    </xdr:to>
    <xdr:pic>
      <xdr:nvPicPr>
        <xdr:cNvPr id="6" name="Immagine 5"/>
        <xdr:cNvPicPr>
          <a:picLocks noChangeAspect="1"/>
        </xdr:cNvPicPr>
      </xdr:nvPicPr>
      <xdr:blipFill>
        <a:blip xmlns:r="http://schemas.openxmlformats.org/officeDocument/2006/relationships" r:embed="rId5" cstate="print"/>
        <a:stretch>
          <a:fillRect/>
        </a:stretch>
      </xdr:blipFill>
      <xdr:spPr>
        <a:xfrm>
          <a:off x="3781467" y="910167"/>
          <a:ext cx="2924507" cy="1738007"/>
        </a:xfrm>
        <a:prstGeom prst="rect">
          <a:avLst/>
        </a:prstGeom>
      </xdr:spPr>
    </xdr:pic>
    <xdr:clientData/>
  </xdr:twoCellAnchor>
  <xdr:twoCellAnchor editAs="oneCell">
    <xdr:from>
      <xdr:col>6</xdr:col>
      <xdr:colOff>419103</xdr:colOff>
      <xdr:row>23</xdr:row>
      <xdr:rowOff>38101</xdr:rowOff>
    </xdr:from>
    <xdr:to>
      <xdr:col>10</xdr:col>
      <xdr:colOff>422186</xdr:colOff>
      <xdr:row>26</xdr:row>
      <xdr:rowOff>148168</xdr:rowOff>
    </xdr:to>
    <xdr:pic>
      <xdr:nvPicPr>
        <xdr:cNvPr id="7" name="Immagine 6"/>
        <xdr:cNvPicPr>
          <a:picLocks noChangeAspect="1"/>
        </xdr:cNvPicPr>
      </xdr:nvPicPr>
      <xdr:blipFill>
        <a:blip xmlns:r="http://schemas.openxmlformats.org/officeDocument/2006/relationships" r:embed="rId6" cstate="print"/>
        <a:stretch>
          <a:fillRect/>
        </a:stretch>
      </xdr:blipFill>
      <xdr:spPr>
        <a:xfrm>
          <a:off x="3881970" y="4322234"/>
          <a:ext cx="2441483" cy="668867"/>
        </a:xfrm>
        <a:prstGeom prst="rect">
          <a:avLst/>
        </a:prstGeom>
      </xdr:spPr>
    </xdr:pic>
    <xdr:clientData/>
  </xdr:twoCellAnchor>
  <xdr:twoCellAnchor editAs="oneCell">
    <xdr:from>
      <xdr:col>6</xdr:col>
      <xdr:colOff>342646</xdr:colOff>
      <xdr:row>14</xdr:row>
      <xdr:rowOff>16935</xdr:rowOff>
    </xdr:from>
    <xdr:to>
      <xdr:col>11</xdr:col>
      <xdr:colOff>29635</xdr:colOff>
      <xdr:row>22</xdr:row>
      <xdr:rowOff>118205</xdr:rowOff>
    </xdr:to>
    <xdr:pic>
      <xdr:nvPicPr>
        <xdr:cNvPr id="8" name="Immagine 7"/>
        <xdr:cNvPicPr>
          <a:picLocks noChangeAspect="1"/>
        </xdr:cNvPicPr>
      </xdr:nvPicPr>
      <xdr:blipFill>
        <a:blip xmlns:r="http://schemas.openxmlformats.org/officeDocument/2006/relationships" r:embed="rId7" cstate="print"/>
        <a:stretch>
          <a:fillRect/>
        </a:stretch>
      </xdr:blipFill>
      <xdr:spPr>
        <a:xfrm>
          <a:off x="3805513" y="2624668"/>
          <a:ext cx="2734989" cy="1591404"/>
        </a:xfrm>
        <a:prstGeom prst="rect">
          <a:avLst/>
        </a:prstGeom>
      </xdr:spPr>
    </xdr:pic>
    <xdr:clientData/>
  </xdr:twoCellAnchor>
  <xdr:twoCellAnchor editAs="oneCell">
    <xdr:from>
      <xdr:col>0</xdr:col>
      <xdr:colOff>279400</xdr:colOff>
      <xdr:row>23</xdr:row>
      <xdr:rowOff>46567</xdr:rowOff>
    </xdr:from>
    <xdr:to>
      <xdr:col>7</xdr:col>
      <xdr:colOff>50800</xdr:colOff>
      <xdr:row>36</xdr:row>
      <xdr:rowOff>173567</xdr:rowOff>
    </xdr:to>
    <xdr:pic>
      <xdr:nvPicPr>
        <xdr:cNvPr id="1025" name="Picture 1" descr="http://production-solution.com/images/Coil-with-Contacts2.jpg"/>
        <xdr:cNvPicPr>
          <a:picLocks noChangeAspect="1" noChangeArrowheads="1"/>
        </xdr:cNvPicPr>
      </xdr:nvPicPr>
      <xdr:blipFill>
        <a:blip xmlns:r="http://schemas.openxmlformats.org/officeDocument/2006/relationships" r:embed="rId8" cstate="print"/>
        <a:srcRect/>
        <a:stretch>
          <a:fillRect/>
        </a:stretch>
      </xdr:blipFill>
      <xdr:spPr bwMode="auto">
        <a:xfrm>
          <a:off x="279400" y="4889500"/>
          <a:ext cx="3843867" cy="254846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88900</xdr:colOff>
      <xdr:row>29</xdr:row>
      <xdr:rowOff>78934</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356100" cy="5419284"/>
        </a:xfrm>
        <a:prstGeom prst="rect">
          <a:avLst/>
        </a:prstGeom>
        <a:noFill/>
      </xdr:spPr>
    </xdr:pic>
    <xdr:clientData/>
  </xdr:twoCellAnchor>
  <xdr:twoCellAnchor editAs="oneCell">
    <xdr:from>
      <xdr:col>0</xdr:col>
      <xdr:colOff>0</xdr:colOff>
      <xdr:row>29</xdr:row>
      <xdr:rowOff>175734</xdr:rowOff>
    </xdr:from>
    <xdr:to>
      <xdr:col>7</xdr:col>
      <xdr:colOff>138221</xdr:colOff>
      <xdr:row>36</xdr:row>
      <xdr:rowOff>133349</xdr:rowOff>
    </xdr:to>
    <xdr:pic>
      <xdr:nvPicPr>
        <xdr:cNvPr id="3" name="Immagine 2"/>
        <xdr:cNvPicPr>
          <a:picLocks noChangeAspect="1"/>
        </xdr:cNvPicPr>
      </xdr:nvPicPr>
      <xdr:blipFill>
        <a:blip xmlns:r="http://schemas.openxmlformats.org/officeDocument/2006/relationships" r:embed="rId2" cstate="print"/>
        <a:stretch>
          <a:fillRect/>
        </a:stretch>
      </xdr:blipFill>
      <xdr:spPr>
        <a:xfrm>
          <a:off x="0" y="5516084"/>
          <a:ext cx="4405421" cy="1246665"/>
        </a:xfrm>
        <a:prstGeom prst="rect">
          <a:avLst/>
        </a:prstGeom>
      </xdr:spPr>
    </xdr:pic>
    <xdr:clientData/>
  </xdr:twoCellAnchor>
  <xdr:twoCellAnchor editAs="oneCell">
    <xdr:from>
      <xdr:col>7</xdr:col>
      <xdr:colOff>406400</xdr:colOff>
      <xdr:row>0</xdr:row>
      <xdr:rowOff>63500</xdr:rowOff>
    </xdr:from>
    <xdr:to>
      <xdr:col>13</xdr:col>
      <xdr:colOff>590550</xdr:colOff>
      <xdr:row>14</xdr:row>
      <xdr:rowOff>6350</xdr:rowOff>
    </xdr:to>
    <xdr:pic>
      <xdr:nvPicPr>
        <xdr:cNvPr id="2050" name="Picture 2" descr="http://production-solution.com/images/Coil-with-Contacts2.jpg"/>
        <xdr:cNvPicPr>
          <a:picLocks noChangeAspect="1" noChangeArrowheads="1"/>
        </xdr:cNvPicPr>
      </xdr:nvPicPr>
      <xdr:blipFill>
        <a:blip xmlns:r="http://schemas.openxmlformats.org/officeDocument/2006/relationships" r:embed="rId3" cstate="print"/>
        <a:srcRect/>
        <a:stretch>
          <a:fillRect/>
        </a:stretch>
      </xdr:blipFill>
      <xdr:spPr bwMode="auto">
        <a:xfrm>
          <a:off x="4673600" y="63500"/>
          <a:ext cx="3841750" cy="2520950"/>
        </a:xfrm>
        <a:prstGeom prst="rect">
          <a:avLst/>
        </a:prstGeom>
        <a:noFill/>
      </xdr:spPr>
    </xdr:pic>
    <xdr:clientData/>
  </xdr:twoCellAnchor>
  <xdr:twoCellAnchor>
    <xdr:from>
      <xdr:col>7</xdr:col>
      <xdr:colOff>457200</xdr:colOff>
      <xdr:row>16</xdr:row>
      <xdr:rowOff>57150</xdr:rowOff>
    </xdr:from>
    <xdr:to>
      <xdr:col>15</xdr:col>
      <xdr:colOff>139700</xdr:colOff>
      <xdr:row>38</xdr:row>
      <xdr:rowOff>114300</xdr:rowOff>
    </xdr:to>
    <xdr:sp macro="" textlink="">
      <xdr:nvSpPr>
        <xdr:cNvPr id="5" name="CasellaDiTesto 4"/>
        <xdr:cNvSpPr txBox="1"/>
      </xdr:nvSpPr>
      <xdr:spPr>
        <a:xfrm>
          <a:off x="4724400" y="3003550"/>
          <a:ext cx="4559300" cy="410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a:t>For force calculation using example below: Enter "Number of Turns", "Bobbin Length" can be anything except 0, enter "Bobbin Diameter (D)" this is the iron core diameter, enter "Rated Current (I)", enter "Gap Distance (G), then click calculate. This will give you the Electromagnetic Force pulling the Arm to the Iron Core of the coil.</a:t>
          </a:r>
        </a:p>
        <a:p>
          <a:endParaRPr lang="it-IT" sz="1100"/>
        </a:p>
        <a:p>
          <a:r>
            <a:rPr lang="it-IT" sz="1100"/>
            <a:t>The equation used is: F = (N x I)^2 x K x A / (2 x G^2)</a:t>
          </a:r>
        </a:p>
        <a:p>
          <a:endParaRPr lang="it-IT" sz="1100"/>
        </a:p>
        <a:p>
          <a:r>
            <a:rPr lang="it-IT" sz="1100"/>
            <a:t>N = the number of turns in the solenoid</a:t>
          </a:r>
        </a:p>
        <a:p>
          <a:r>
            <a:rPr lang="it-IT" sz="1100"/>
            <a:t>I = the current, in amperes (I)</a:t>
          </a:r>
        </a:p>
        <a:p>
          <a:r>
            <a:rPr lang="it-IT" sz="1100"/>
            <a:t>A = the cross-sectional area of the magnet in meters squared</a:t>
          </a:r>
        </a:p>
        <a:p>
          <a:r>
            <a:rPr lang="it-IT" sz="1100"/>
            <a:t>G = the distance or gap, in meters, between the coil and the piece of metal</a:t>
          </a:r>
        </a:p>
        <a:p>
          <a:r>
            <a:rPr lang="it-IT" sz="1100"/>
            <a:t>K = 4 x 3.14159 x 10^-7</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A1:G24"/>
  <sheetViews>
    <sheetView tabSelected="1" zoomScale="150" zoomScaleNormal="150" workbookViewId="0">
      <selection activeCell="N23" sqref="N23"/>
    </sheetView>
  </sheetViews>
  <sheetFormatPr defaultRowHeight="14.5"/>
  <cols>
    <col min="1" max="1" width="11.81640625" style="1" customWidth="1"/>
    <col min="2" max="2" width="10.81640625" style="1" customWidth="1"/>
    <col min="3" max="16384" width="8.7265625" style="1"/>
  </cols>
  <sheetData>
    <row r="1" spans="1:7">
      <c r="A1" s="5" t="s">
        <v>46</v>
      </c>
    </row>
    <row r="2" spans="1:7" ht="21.5" customHeight="1">
      <c r="A2" s="1" t="s">
        <v>6</v>
      </c>
      <c r="B2" s="1">
        <v>0.1</v>
      </c>
      <c r="C2" s="1" t="s">
        <v>0</v>
      </c>
    </row>
    <row r="3" spans="1:7">
      <c r="A3" s="1" t="s">
        <v>5</v>
      </c>
      <c r="B3" s="1">
        <v>0.03</v>
      </c>
      <c r="C3" s="1" t="s">
        <v>0</v>
      </c>
      <c r="D3" s="9" t="s">
        <v>48</v>
      </c>
    </row>
    <row r="4" spans="1:7">
      <c r="A4" s="1" t="s">
        <v>10</v>
      </c>
      <c r="B4" s="1">
        <f>3.14*B3^2/4</f>
        <v>7.0649999999999999E-4</v>
      </c>
      <c r="G4"/>
    </row>
    <row r="5" spans="1:7">
      <c r="A5" s="1" t="s">
        <v>40</v>
      </c>
      <c r="B5" s="1">
        <f>2/1000</f>
        <v>2E-3</v>
      </c>
      <c r="C5" s="1" t="s">
        <v>0</v>
      </c>
    </row>
    <row r="6" spans="1:7">
      <c r="A6" s="1" t="s">
        <v>45</v>
      </c>
      <c r="B6" s="1">
        <f>0.5/1000</f>
        <v>5.0000000000000001E-4</v>
      </c>
      <c r="C6" s="1" t="s">
        <v>0</v>
      </c>
    </row>
    <row r="7" spans="1:7">
      <c r="A7" s="1" t="s">
        <v>2</v>
      </c>
      <c r="B7" s="1">
        <f>1.7*10^-8</f>
        <v>1.7E-8</v>
      </c>
      <c r="C7" s="1" t="s">
        <v>3</v>
      </c>
    </row>
    <row r="8" spans="1:7">
      <c r="A8" s="1" t="s">
        <v>7</v>
      </c>
      <c r="B8" s="1">
        <f>4*3.14159*10^-7</f>
        <v>1.2566359999999999E-6</v>
      </c>
      <c r="C8" s="1" t="s">
        <v>8</v>
      </c>
    </row>
    <row r="9" spans="1:7">
      <c r="A9" s="1" t="s">
        <v>9</v>
      </c>
      <c r="B9" s="3">
        <v>0.5</v>
      </c>
      <c r="C9" s="1" t="s">
        <v>10</v>
      </c>
    </row>
    <row r="10" spans="1:7">
      <c r="A10" s="1" t="s">
        <v>18</v>
      </c>
      <c r="B10" s="1">
        <f>B2/B6</f>
        <v>200</v>
      </c>
      <c r="C10" s="1" t="s">
        <v>19</v>
      </c>
    </row>
    <row r="12" spans="1:7">
      <c r="A12" s="1" t="s">
        <v>47</v>
      </c>
      <c r="B12" s="4">
        <f>(B10*B9)^2*B8*B4/(2*B5^2)</f>
        <v>1.1097666674999997</v>
      </c>
      <c r="C12" s="1" t="s">
        <v>27</v>
      </c>
    </row>
    <row r="13" spans="1:7">
      <c r="A13" s="1" t="s">
        <v>49</v>
      </c>
      <c r="B13" s="6">
        <f>B12/9.81*1000</f>
        <v>113.12606192660547</v>
      </c>
      <c r="C13" s="1" t="s">
        <v>28</v>
      </c>
    </row>
    <row r="15" spans="1:7">
      <c r="A15" s="1" t="s">
        <v>17</v>
      </c>
    </row>
    <row r="16" spans="1:7">
      <c r="A16" s="1" t="s">
        <v>1</v>
      </c>
      <c r="B16" s="1">
        <f>B10*B9*B8/B2</f>
        <v>1.2566359999999998E-3</v>
      </c>
      <c r="C16" s="1" t="s">
        <v>50</v>
      </c>
      <c r="D16" s="8" t="s">
        <v>44</v>
      </c>
    </row>
    <row r="18" spans="1:3">
      <c r="A18" s="1" t="s">
        <v>14</v>
      </c>
    </row>
    <row r="19" spans="1:3">
      <c r="A19" s="1" t="s">
        <v>12</v>
      </c>
      <c r="B19" s="1">
        <f>3.14*B6^2/4</f>
        <v>1.9625E-7</v>
      </c>
      <c r="C19" s="1" t="s">
        <v>21</v>
      </c>
    </row>
    <row r="20" spans="1:3">
      <c r="A20" s="1" t="s">
        <v>11</v>
      </c>
      <c r="B20" s="1">
        <f>3.14*B3*B10</f>
        <v>18.84</v>
      </c>
      <c r="C20" s="1" t="s">
        <v>20</v>
      </c>
    </row>
    <row r="21" spans="1:3">
      <c r="A21" s="1" t="s">
        <v>13</v>
      </c>
      <c r="B21" s="1">
        <f>B7*B20/B19</f>
        <v>1.6320000000000001</v>
      </c>
      <c r="C21" s="1" t="s">
        <v>22</v>
      </c>
    </row>
    <row r="23" spans="1:3">
      <c r="A23" s="1" t="s">
        <v>15</v>
      </c>
    </row>
    <row r="24" spans="1:3">
      <c r="A24" s="1" t="s">
        <v>16</v>
      </c>
      <c r="B24" s="4">
        <f>B21*B9</f>
        <v>0.81600000000000006</v>
      </c>
      <c r="C24" s="1" t="s">
        <v>23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1:D21"/>
  <sheetViews>
    <sheetView zoomScale="150" zoomScaleNormal="150" workbookViewId="0">
      <selection activeCell="B21" sqref="B21"/>
    </sheetView>
  </sheetViews>
  <sheetFormatPr defaultRowHeight="14.5"/>
  <cols>
    <col min="1" max="1" width="10.36328125" style="1" customWidth="1"/>
    <col min="2" max="2" width="10.7265625" style="1" customWidth="1"/>
    <col min="3" max="16384" width="8.7265625" style="1"/>
  </cols>
  <sheetData>
    <row r="1" spans="1:3">
      <c r="A1" s="1" t="s">
        <v>24</v>
      </c>
    </row>
    <row r="2" spans="1:3" ht="21.5" customHeight="1">
      <c r="A2" s="1" t="s">
        <v>6</v>
      </c>
      <c r="B2" s="1">
        <v>0.2</v>
      </c>
      <c r="C2" s="1" t="s">
        <v>0</v>
      </c>
    </row>
    <row r="3" spans="1:3">
      <c r="A3" s="1" t="s">
        <v>5</v>
      </c>
      <c r="B3" s="1">
        <v>0.05</v>
      </c>
      <c r="C3" s="1" t="s">
        <v>0</v>
      </c>
    </row>
    <row r="4" spans="1:3">
      <c r="A4" s="1" t="s">
        <v>4</v>
      </c>
      <c r="B4" s="1">
        <f>0.5/1000</f>
        <v>5.0000000000000001E-4</v>
      </c>
      <c r="C4" s="1" t="s">
        <v>0</v>
      </c>
    </row>
    <row r="5" spans="1:3">
      <c r="A5" s="1" t="s">
        <v>1</v>
      </c>
      <c r="B5" s="2">
        <f>1.26*10^-3</f>
        <v>1.2600000000000001E-3</v>
      </c>
      <c r="C5" s="1" t="s">
        <v>17</v>
      </c>
    </row>
    <row r="6" spans="1:3">
      <c r="A6" s="1" t="s">
        <v>2</v>
      </c>
      <c r="B6" s="1">
        <f>1.7*10^-8</f>
        <v>1.7E-8</v>
      </c>
      <c r="C6" s="1" t="s">
        <v>3</v>
      </c>
    </row>
    <row r="7" spans="1:3">
      <c r="A7" s="1" t="s">
        <v>7</v>
      </c>
      <c r="B7" s="1">
        <f>4*PI()*10^-7</f>
        <v>1.2566370614359173E-6</v>
      </c>
      <c r="C7" s="1" t="s">
        <v>8</v>
      </c>
    </row>
    <row r="9" spans="1:3">
      <c r="A9" s="1" t="s">
        <v>18</v>
      </c>
      <c r="B9" s="1">
        <f>B2/B4</f>
        <v>400</v>
      </c>
      <c r="C9" s="1" t="s">
        <v>19</v>
      </c>
    </row>
    <row r="10" spans="1:3">
      <c r="A10" s="1" t="s">
        <v>9</v>
      </c>
      <c r="B10" s="3">
        <f>B5*B2/(B7*B9)</f>
        <v>0.50133807073947023</v>
      </c>
      <c r="C10" s="1" t="s">
        <v>10</v>
      </c>
    </row>
    <row r="12" spans="1:3">
      <c r="A12" s="1" t="s">
        <v>14</v>
      </c>
    </row>
    <row r="13" spans="1:3">
      <c r="A13" s="1" t="s">
        <v>12</v>
      </c>
      <c r="B13" s="1">
        <f>3.14*B4^2/4</f>
        <v>1.9625E-7</v>
      </c>
      <c r="C13" s="1" t="s">
        <v>21</v>
      </c>
    </row>
    <row r="14" spans="1:3">
      <c r="A14" s="1" t="s">
        <v>11</v>
      </c>
      <c r="B14" s="1">
        <f>3.14*B3*B9</f>
        <v>62.800000000000011</v>
      </c>
      <c r="C14" s="1" t="s">
        <v>20</v>
      </c>
    </row>
    <row r="15" spans="1:3">
      <c r="A15" s="1" t="s">
        <v>13</v>
      </c>
      <c r="B15" s="1">
        <f>B6*B14/B13</f>
        <v>5.44</v>
      </c>
      <c r="C15" s="1" t="s">
        <v>22</v>
      </c>
    </row>
    <row r="17" spans="1:4">
      <c r="A17" s="1" t="s">
        <v>15</v>
      </c>
    </row>
    <row r="18" spans="1:4">
      <c r="A18" s="1" t="s">
        <v>16</v>
      </c>
      <c r="B18" s="4">
        <f>B15*B10</f>
        <v>2.7272791048227183</v>
      </c>
      <c r="C18" s="1" t="s">
        <v>23</v>
      </c>
    </row>
    <row r="21" spans="1:4">
      <c r="A21" s="1" t="s">
        <v>1</v>
      </c>
      <c r="B21" s="1">
        <f>B9*B10*B7/B2</f>
        <v>1.2599999999999996E-3</v>
      </c>
      <c r="D21" s="8" t="s">
        <v>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D24"/>
  <sheetViews>
    <sheetView zoomScale="150" zoomScaleNormal="150" workbookViewId="0">
      <selection activeCell="D6" sqref="D6"/>
    </sheetView>
  </sheetViews>
  <sheetFormatPr defaultRowHeight="14.5"/>
  <cols>
    <col min="1" max="1" width="10.54296875" style="1" customWidth="1"/>
    <col min="2" max="2" width="9.08984375" style="1" customWidth="1"/>
    <col min="3" max="3" width="5.54296875" style="1" customWidth="1"/>
    <col min="4" max="4" width="6.90625" style="1" customWidth="1"/>
    <col min="5" max="16384" width="8.7265625" style="1"/>
  </cols>
  <sheetData>
    <row r="1" spans="1:4">
      <c r="A1" s="5" t="s">
        <v>25</v>
      </c>
    </row>
    <row r="2" spans="1:4">
      <c r="A2" s="1" t="s">
        <v>42</v>
      </c>
    </row>
    <row r="3" spans="1:4">
      <c r="A3" s="1" t="s">
        <v>16</v>
      </c>
      <c r="B3" s="1">
        <v>9</v>
      </c>
      <c r="C3" s="1" t="s">
        <v>16</v>
      </c>
    </row>
    <row r="4" spans="1:4">
      <c r="A4" s="1" t="s">
        <v>26</v>
      </c>
      <c r="B4" s="1">
        <v>15</v>
      </c>
      <c r="C4" s="1" t="s">
        <v>31</v>
      </c>
      <c r="D4" s="3"/>
    </row>
    <row r="5" spans="1:4">
      <c r="A5" s="1" t="s">
        <v>40</v>
      </c>
      <c r="B5" s="1">
        <v>2</v>
      </c>
      <c r="C5" s="1" t="s">
        <v>30</v>
      </c>
      <c r="D5" s="3"/>
    </row>
    <row r="6" spans="1:4">
      <c r="A6" s="1" t="s">
        <v>33</v>
      </c>
      <c r="B6" s="1">
        <f>30/1000</f>
        <v>0.03</v>
      </c>
      <c r="C6" s="1" t="s">
        <v>30</v>
      </c>
    </row>
    <row r="7" spans="1:4">
      <c r="A7" s="1" t="s">
        <v>32</v>
      </c>
      <c r="B7" s="1">
        <f>30/1000</f>
        <v>0.03</v>
      </c>
      <c r="C7" s="1" t="s">
        <v>30</v>
      </c>
    </row>
    <row r="9" spans="1:4">
      <c r="A9" s="7" t="s">
        <v>38</v>
      </c>
      <c r="B9" s="1">
        <v>1000</v>
      </c>
      <c r="C9" s="1" t="s">
        <v>43</v>
      </c>
    </row>
    <row r="10" spans="1:4">
      <c r="A10" s="7" t="s">
        <v>36</v>
      </c>
      <c r="B10" s="1">
        <v>1</v>
      </c>
      <c r="C10" s="1" t="s">
        <v>10</v>
      </c>
    </row>
    <row r="11" spans="1:4">
      <c r="A11" s="7" t="s">
        <v>35</v>
      </c>
      <c r="B11" s="1">
        <f>3.14*B6^2/4</f>
        <v>7.0649999999999999E-4</v>
      </c>
      <c r="C11" s="1" t="s">
        <v>29</v>
      </c>
    </row>
    <row r="12" spans="1:4">
      <c r="A12" s="7" t="s">
        <v>34</v>
      </c>
      <c r="B12" s="1">
        <f>2/1000</f>
        <v>2E-3</v>
      </c>
      <c r="C12" s="1" t="s">
        <v>0</v>
      </c>
    </row>
    <row r="13" spans="1:4">
      <c r="A13" s="7" t="s">
        <v>37</v>
      </c>
      <c r="B13" s="1">
        <f>4*3.14159*10^-7</f>
        <v>1.2566359999999999E-6</v>
      </c>
    </row>
    <row r="14" spans="1:4">
      <c r="A14" s="7" t="s">
        <v>41</v>
      </c>
    </row>
    <row r="15" spans="1:4">
      <c r="A15" s="1" t="s">
        <v>39</v>
      </c>
      <c r="B15" s="1">
        <f>(B9*B10)^2*B13*B11/(2*B12^2)</f>
        <v>110.97666674999999</v>
      </c>
      <c r="C15" s="1" t="s">
        <v>27</v>
      </c>
    </row>
    <row r="24" spans="2:2">
      <c r="B2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
  <sheetViews>
    <sheetView workbookViewId="0">
      <selection activeCell="J6" sqref="J6"/>
    </sheetView>
  </sheetViews>
  <sheetFormatPr defaultRowHeight="14.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4</vt:i4>
      </vt:variant>
    </vt:vector>
  </HeadingPairs>
  <TitlesOfParts>
    <vt:vector size="4" baseType="lpstr">
      <vt:lpstr>Foglio1 (2)</vt:lpstr>
      <vt:lpstr>Foglio1</vt:lpstr>
      <vt:lpstr>Foglio2</vt:lpstr>
      <vt:lpstr>Foglio3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2023-10-13T14:42:11Z</dcterms:created>
  <dcterms:modified xsi:type="dcterms:W3CDTF">2023-10-15T07:18:38Z</dcterms:modified>
</cp:coreProperties>
</file>