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20" yWindow="60" windowWidth="16605" windowHeight="10005"/>
  </bookViews>
  <sheets>
    <sheet name="Piegatura" sheetId="1" r:id="rId1"/>
    <sheet name="Tranciatura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71" i="2"/>
  <c r="F70"/>
  <c r="F85"/>
  <c r="F84"/>
  <c r="F82"/>
  <c r="F81"/>
  <c r="F80"/>
  <c r="G77"/>
  <c r="F17" i="1"/>
  <c r="F18" s="1"/>
  <c r="B17"/>
  <c r="B18" s="1"/>
  <c r="J12"/>
  <c r="J13" s="1"/>
  <c r="F12"/>
  <c r="F13" s="1"/>
  <c r="B12"/>
  <c r="B13" s="1"/>
  <c r="J17" l="1"/>
  <c r="J18" s="1"/>
</calcChain>
</file>

<file path=xl/sharedStrings.xml><?xml version="1.0" encoding="utf-8"?>
<sst xmlns="http://schemas.openxmlformats.org/spreadsheetml/2006/main" count="84" uniqueCount="44">
  <si>
    <t>PIEGATURA LAMIERE</t>
  </si>
  <si>
    <t>mm</t>
  </si>
  <si>
    <t>N/mm2</t>
  </si>
  <si>
    <t>Angolo piegatura</t>
  </si>
  <si>
    <t>Forza piegatura</t>
  </si>
  <si>
    <t>K piegatura a V</t>
  </si>
  <si>
    <t>°</t>
  </si>
  <si>
    <t>N</t>
  </si>
  <si>
    <t>Kg</t>
  </si>
  <si>
    <t>K piegatura a U</t>
  </si>
  <si>
    <t>K piegatura a L</t>
  </si>
  <si>
    <t>Apertura matrice W</t>
  </si>
  <si>
    <t>Spessore lamiera Sp</t>
  </si>
  <si>
    <t>Cilindro pneumatico</t>
  </si>
  <si>
    <t>Pressione</t>
  </si>
  <si>
    <t>bar</t>
  </si>
  <si>
    <t>Area</t>
  </si>
  <si>
    <t>Diametro</t>
  </si>
  <si>
    <t>m2</t>
  </si>
  <si>
    <t xml:space="preserve">   una matrice a U</t>
  </si>
  <si>
    <t>UTS=Rm materiale</t>
  </si>
  <si>
    <t>Larghezza lamiera l</t>
  </si>
  <si>
    <t>TRANCIATURA LAMIERE</t>
  </si>
  <si>
    <t>NB:</t>
  </si>
  <si>
    <t>+20% (× 1,2) per tenere conto degli attriti nello stampo</t>
  </si>
  <si>
    <t>Determinare la forza massima di tranciatura e il lavoro teorico di tranciatura.</t>
  </si>
  <si>
    <t>LA sezione resistente vale:</t>
  </si>
  <si>
    <t>Ares</t>
  </si>
  <si>
    <t>mm2</t>
  </si>
  <si>
    <t>LA forza MAX di tranciatura</t>
  </si>
  <si>
    <t>Pmax</t>
  </si>
  <si>
    <t>J</t>
  </si>
  <si>
    <t>Pot.</t>
  </si>
  <si>
    <t>Lteor.</t>
  </si>
  <si>
    <t>w</t>
  </si>
  <si>
    <r>
      <t xml:space="preserve">Il valore massimo della </t>
    </r>
    <r>
      <rPr>
        <b/>
        <sz val="14"/>
        <color theme="1"/>
        <rFont val="Calibri"/>
        <family val="2"/>
        <scheme val="minor"/>
      </rPr>
      <t>forza di tranciatura</t>
    </r>
    <r>
      <rPr>
        <sz val="14"/>
        <color theme="1"/>
        <rFont val="Calibri"/>
        <family val="2"/>
        <scheme val="minor"/>
      </rPr>
      <t>, valido nel caso di UTENSILI PIATTI e PARALLELI vale</t>
    </r>
  </si>
  <si>
    <t>Si deve tranciare una lamiera in acciaio avente Rm = 500 N/mm2, spessore s = 2 mm e larghezza 20 mm.</t>
  </si>
  <si>
    <t>IL lavoro teorico di tranciatura</t>
  </si>
  <si>
    <t>tempo</t>
  </si>
  <si>
    <t>s</t>
  </si>
  <si>
    <t>Ipotizzando una velocità di tranciatura di 1 m/s e una corsa del cilindro di 25mm il tempo vale</t>
  </si>
  <si>
    <t>La potenza di tranciatura vale</t>
  </si>
  <si>
    <r>
      <rPr>
        <sz val="18"/>
        <color theme="1"/>
        <rFont val="Symbol"/>
        <family val="1"/>
        <charset val="2"/>
      </rPr>
      <t>t</t>
    </r>
    <r>
      <rPr>
        <sz val="11"/>
        <color theme="1"/>
        <rFont val="Calibri"/>
        <family val="2"/>
        <scheme val="minor"/>
      </rPr>
      <t xml:space="preserve">R </t>
    </r>
    <r>
      <rPr>
        <sz val="18"/>
        <color theme="1"/>
        <rFont val="Calibri"/>
        <family val="2"/>
        <scheme val="minor"/>
      </rPr>
      <t>=</t>
    </r>
  </si>
  <si>
    <t>ESERCIZIO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</si>
</sst>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7" xfId="0" applyNumberFormat="1" applyFill="1" applyBorder="1"/>
    <xf numFmtId="0" fontId="0" fillId="2" borderId="8" xfId="0" applyFill="1" applyBorder="1"/>
    <xf numFmtId="1" fontId="0" fillId="2" borderId="0" xfId="0" applyNumberFormat="1" applyFill="1" applyBorder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2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/>
    <xf numFmtId="0" fontId="7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116379</xdr:colOff>
      <xdr:row>0</xdr:row>
      <xdr:rowOff>133004</xdr:rowOff>
    </xdr:from>
    <xdr:to>
      <xdr:col>5</xdr:col>
      <xdr:colOff>214579</xdr:colOff>
      <xdr:row>9</xdr:row>
      <xdr:rowOff>66502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5135" y="133004"/>
          <a:ext cx="1411611" cy="16957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41563</xdr:colOff>
      <xdr:row>19</xdr:row>
      <xdr:rowOff>134455</xdr:rowOff>
    </xdr:from>
    <xdr:to>
      <xdr:col>11</xdr:col>
      <xdr:colOff>53114</xdr:colOff>
      <xdr:row>32</xdr:row>
      <xdr:rowOff>66675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563" y="3820630"/>
          <a:ext cx="6821926" cy="2408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84338</xdr:colOff>
      <xdr:row>32</xdr:row>
      <xdr:rowOff>84511</xdr:rowOff>
    </xdr:from>
    <xdr:to>
      <xdr:col>11</xdr:col>
      <xdr:colOff>131123</xdr:colOff>
      <xdr:row>51</xdr:row>
      <xdr:rowOff>38100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338" y="6247186"/>
          <a:ext cx="6857160" cy="35540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57150</xdr:rowOff>
    </xdr:from>
    <xdr:to>
      <xdr:col>13</xdr:col>
      <xdr:colOff>495300</xdr:colOff>
      <xdr:row>19</xdr:row>
      <xdr:rowOff>123825</xdr:rowOff>
    </xdr:to>
    <xdr:sp macro="" textlink="">
      <xdr:nvSpPr>
        <xdr:cNvPr id="7" name="CasellaDiTesto 6"/>
        <xdr:cNvSpPr txBox="1"/>
      </xdr:nvSpPr>
      <xdr:spPr>
        <a:xfrm>
          <a:off x="38100" y="352425"/>
          <a:ext cx="8791575" cy="349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Tranciatura e punzonatura sono lavorazioni che sollecitano la lamiera tra due utensili (punzone e matrice) che hanno taglienti sagomati e che fratturano della lamiera per deformazione plastica localizzata. La differenza sostanziale tra la tranciatura e la punzonatura consiste nella destinazione del materiale che viene separato dal pezzo originale. Nella tranciatura il materiale separato costituisce il prodotto, mentre nella punzonatura esso costituisce lo scarto.</a:t>
          </a:r>
          <a:br>
            <a:rPr lang="it-IT" sz="14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it-IT" sz="14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In particolare la tranciatura permette di sagomare il perimetro del particolare da lavorare, mentre la punzonatura permette di eseguire fori e intagli. </a:t>
          </a:r>
          <a:br>
            <a:rPr lang="it-IT" sz="14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it-IT" sz="14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400"/>
            <a:t>PUNZONE e MATRICE sono realizzati con materiali per utensili: acciai con elevato tenore di carbonio tipo X205Cr12KU, X155CrVMo12-1KU, 55WCrV8KU</a:t>
          </a:r>
          <a:r>
            <a:rPr lang="it-IT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it-IT" sz="14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it-IT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it-IT" sz="1400" b="0" i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it-IT" sz="1400"/>
            <a:t>Nel caso di lamiere sottili è presente un premilamiera un premilamiera per evitare che essa si pieghi durante la tranciatura.)</a:t>
          </a:r>
        </a:p>
        <a:p>
          <a:endParaRPr lang="it-IT" sz="1400"/>
        </a:p>
        <a:p>
          <a:r>
            <a:rPr lang="it-IT" sz="1400"/>
            <a:t>I contorni del punzone e del foro nella matrice costituiscono i taglienti.</a:t>
          </a:r>
          <a:endParaRPr lang="it-IT" sz="1400" b="0" i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190500</xdr:colOff>
      <xdr:row>27</xdr:row>
      <xdr:rowOff>19049</xdr:rowOff>
    </xdr:from>
    <xdr:to>
      <xdr:col>13</xdr:col>
      <xdr:colOff>389987</xdr:colOff>
      <xdr:row>42</xdr:row>
      <xdr:rowOff>19049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5314949"/>
          <a:ext cx="3857087" cy="2905125"/>
        </a:xfrm>
        <a:prstGeom prst="rect">
          <a:avLst/>
        </a:prstGeom>
        <a:noFill/>
        <a:ln w="1">
          <a:solidFill>
            <a:schemeClr val="bg2">
              <a:lumMod val="7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3</xdr:col>
      <xdr:colOff>619125</xdr:colOff>
      <xdr:row>23</xdr:row>
      <xdr:rowOff>104775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914775"/>
          <a:ext cx="2447925" cy="295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66675</xdr:colOff>
      <xdr:row>23</xdr:row>
      <xdr:rowOff>152400</xdr:rowOff>
    </xdr:from>
    <xdr:to>
      <xdr:col>10</xdr:col>
      <xdr:colOff>129085</xdr:colOff>
      <xdr:row>26</xdr:row>
      <xdr:rowOff>104775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4257675"/>
          <a:ext cx="6567985" cy="52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133350</xdr:colOff>
      <xdr:row>26</xdr:row>
      <xdr:rowOff>85725</xdr:rowOff>
    </xdr:from>
    <xdr:to>
      <xdr:col>7</xdr:col>
      <xdr:colOff>95250</xdr:colOff>
      <xdr:row>31</xdr:row>
      <xdr:rowOff>76200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4810125"/>
          <a:ext cx="4638675" cy="942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142875</xdr:colOff>
      <xdr:row>32</xdr:row>
      <xdr:rowOff>66759</xdr:rowOff>
    </xdr:from>
    <xdr:to>
      <xdr:col>6</xdr:col>
      <xdr:colOff>104775</xdr:colOff>
      <xdr:row>35</xdr:row>
      <xdr:rowOff>0</xdr:rowOff>
    </xdr:to>
    <xdr:pic>
      <xdr:nvPicPr>
        <xdr:cNvPr id="20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2875" y="6315159"/>
          <a:ext cx="4029075" cy="5047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1</xdr:rowOff>
    </xdr:from>
    <xdr:to>
      <xdr:col>7</xdr:col>
      <xdr:colOff>114300</xdr:colOff>
      <xdr:row>43</xdr:row>
      <xdr:rowOff>31951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820026"/>
          <a:ext cx="4791075" cy="79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57150</xdr:colOff>
      <xdr:row>43</xdr:row>
      <xdr:rowOff>47625</xdr:rowOff>
    </xdr:from>
    <xdr:to>
      <xdr:col>13</xdr:col>
      <xdr:colOff>542925</xdr:colOff>
      <xdr:row>67</xdr:row>
      <xdr:rowOff>154947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8439150"/>
          <a:ext cx="8820150" cy="46793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238125</xdr:colOff>
      <xdr:row>75</xdr:row>
      <xdr:rowOff>228600</xdr:rowOff>
    </xdr:from>
    <xdr:to>
      <xdr:col>4</xdr:col>
      <xdr:colOff>352425</xdr:colOff>
      <xdr:row>77</xdr:row>
      <xdr:rowOff>209550</xdr:rowOff>
    </xdr:to>
    <xdr:sp macro="" textlink="">
      <xdr:nvSpPr>
        <xdr:cNvPr id="15" name="Cubo 14"/>
        <xdr:cNvSpPr/>
      </xdr:nvSpPr>
      <xdr:spPr>
        <a:xfrm>
          <a:off x="238125" y="14859000"/>
          <a:ext cx="2552700" cy="457200"/>
        </a:xfrm>
        <a:prstGeom prst="cube">
          <a:avLst>
            <a:gd name="adj" fmla="val 6785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workbookViewId="0">
      <selection activeCell="M12" sqref="M12"/>
    </sheetView>
  </sheetViews>
  <sheetFormatPr defaultColWidth="8.85546875" defaultRowHeight="15"/>
  <cols>
    <col min="1" max="1" width="19.42578125" style="2" customWidth="1"/>
    <col min="2" max="2" width="5.7109375" style="2" customWidth="1"/>
    <col min="3" max="3" width="7.42578125" style="2" customWidth="1"/>
    <col min="4" max="4" width="3.5703125" style="2" customWidth="1"/>
    <col min="5" max="5" width="14" style="2" customWidth="1"/>
    <col min="6" max="6" width="7.28515625" style="2" customWidth="1"/>
    <col min="7" max="7" width="4.5703125" style="2" customWidth="1"/>
    <col min="8" max="8" width="2.85546875" style="2" customWidth="1"/>
    <col min="9" max="9" width="22.42578125" style="2" customWidth="1"/>
    <col min="10" max="10" width="6" style="2" customWidth="1"/>
    <col min="11" max="16384" width="8.85546875" style="2"/>
  </cols>
  <sheetData>
    <row r="1" spans="1:11" ht="23.25">
      <c r="A1" s="4" t="s">
        <v>0</v>
      </c>
    </row>
    <row r="2" spans="1:11" ht="9.1999999999999993" customHeight="1">
      <c r="A2" s="1"/>
    </row>
    <row r="3" spans="1:11">
      <c r="A3" s="2" t="s">
        <v>12</v>
      </c>
      <c r="B3" s="2">
        <v>3</v>
      </c>
      <c r="C3" s="2" t="s">
        <v>1</v>
      </c>
      <c r="I3" s="2" t="s">
        <v>12</v>
      </c>
      <c r="J3" s="2">
        <v>3</v>
      </c>
      <c r="K3" s="2" t="s">
        <v>1</v>
      </c>
    </row>
    <row r="4" spans="1:11">
      <c r="A4" s="2" t="s">
        <v>20</v>
      </c>
      <c r="B4" s="2">
        <v>200</v>
      </c>
      <c r="C4" s="2" t="s">
        <v>2</v>
      </c>
      <c r="I4" s="2" t="s">
        <v>20</v>
      </c>
      <c r="J4" s="2">
        <v>200</v>
      </c>
      <c r="K4" s="2" t="s">
        <v>2</v>
      </c>
    </row>
    <row r="5" spans="1:11">
      <c r="A5" s="2" t="s">
        <v>11</v>
      </c>
      <c r="B5" s="2">
        <v>80</v>
      </c>
      <c r="C5" s="2" t="s">
        <v>1</v>
      </c>
      <c r="I5" s="2" t="s">
        <v>11</v>
      </c>
      <c r="J5" s="2">
        <v>10</v>
      </c>
      <c r="K5" s="2" t="s">
        <v>1</v>
      </c>
    </row>
    <row r="6" spans="1:11">
      <c r="A6" s="2" t="s">
        <v>3</v>
      </c>
      <c r="B6" s="2">
        <v>90</v>
      </c>
      <c r="C6" s="2" t="s">
        <v>6</v>
      </c>
      <c r="I6" s="2" t="s">
        <v>3</v>
      </c>
      <c r="J6" s="2">
        <v>90</v>
      </c>
      <c r="K6" s="2" t="s">
        <v>6</v>
      </c>
    </row>
    <row r="7" spans="1:11">
      <c r="A7" s="2" t="s">
        <v>21</v>
      </c>
      <c r="B7" s="2">
        <v>100</v>
      </c>
      <c r="C7" s="2" t="s">
        <v>1</v>
      </c>
      <c r="I7" s="2" t="s">
        <v>21</v>
      </c>
      <c r="J7" s="2">
        <v>100</v>
      </c>
      <c r="K7" s="2" t="s">
        <v>1</v>
      </c>
    </row>
    <row r="10" spans="1:11" ht="15.75" thickBot="1">
      <c r="A10" s="1" t="s">
        <v>4</v>
      </c>
    </row>
    <row r="11" spans="1:11">
      <c r="A11" s="5" t="s">
        <v>5</v>
      </c>
      <c r="B11" s="6">
        <v>1.33</v>
      </c>
      <c r="C11" s="7"/>
      <c r="E11" s="5" t="s">
        <v>9</v>
      </c>
      <c r="F11" s="6">
        <v>2.6</v>
      </c>
      <c r="G11" s="7"/>
      <c r="I11" s="5" t="s">
        <v>10</v>
      </c>
      <c r="J11" s="6">
        <v>0.34</v>
      </c>
      <c r="K11" s="7"/>
    </row>
    <row r="12" spans="1:11">
      <c r="A12" s="8" t="s">
        <v>4</v>
      </c>
      <c r="B12" s="9">
        <f>(B11*$B$4*$B$3^2*$B$7)/($B$5)</f>
        <v>2992.5</v>
      </c>
      <c r="C12" s="10" t="s">
        <v>7</v>
      </c>
      <c r="E12" s="8" t="s">
        <v>4</v>
      </c>
      <c r="F12" s="9">
        <f>(F11*$B$4*$B$3^2*$B$7)/($B$5)</f>
        <v>5850</v>
      </c>
      <c r="G12" s="10" t="s">
        <v>7</v>
      </c>
      <c r="I12" s="8" t="s">
        <v>4</v>
      </c>
      <c r="J12" s="9">
        <f>(J11*$B$4*$B$3^2*$B$7)/(J5)</f>
        <v>6120</v>
      </c>
      <c r="K12" s="10" t="s">
        <v>7</v>
      </c>
    </row>
    <row r="13" spans="1:11" ht="15.75" thickBot="1">
      <c r="A13" s="11"/>
      <c r="B13" s="12">
        <f>B12/9.81</f>
        <v>305.04587155963299</v>
      </c>
      <c r="C13" s="13" t="s">
        <v>8</v>
      </c>
      <c r="E13" s="11"/>
      <c r="F13" s="12">
        <f>F12/9.81</f>
        <v>596.33027522935777</v>
      </c>
      <c r="G13" s="13" t="s">
        <v>8</v>
      </c>
      <c r="I13" s="11"/>
      <c r="J13" s="12">
        <f>J12/9.81</f>
        <v>623.85321100917429</v>
      </c>
      <c r="K13" s="13" t="s">
        <v>8</v>
      </c>
    </row>
    <row r="14" spans="1:11">
      <c r="A14" s="9"/>
      <c r="B14" s="14"/>
      <c r="C14" s="9"/>
      <c r="E14" s="9"/>
      <c r="F14" s="14"/>
      <c r="G14" s="9"/>
      <c r="I14" s="9"/>
      <c r="J14" s="14"/>
      <c r="K14" s="9"/>
    </row>
    <row r="15" spans="1:11" ht="15.75" thickBot="1">
      <c r="A15" s="1" t="s">
        <v>13</v>
      </c>
    </row>
    <row r="16" spans="1:11">
      <c r="A16" s="5" t="s">
        <v>14</v>
      </c>
      <c r="B16" s="6">
        <v>6</v>
      </c>
      <c r="C16" s="7" t="s">
        <v>15</v>
      </c>
      <c r="E16" s="5" t="s">
        <v>14</v>
      </c>
      <c r="F16" s="6">
        <v>6</v>
      </c>
      <c r="G16" s="7" t="s">
        <v>15</v>
      </c>
      <c r="I16" s="5" t="s">
        <v>14</v>
      </c>
      <c r="J16" s="6">
        <v>6</v>
      </c>
      <c r="K16" s="7" t="s">
        <v>15</v>
      </c>
    </row>
    <row r="17" spans="1:11">
      <c r="A17" s="8" t="s">
        <v>16</v>
      </c>
      <c r="B17" s="9">
        <f>B12/($B$16*100000)</f>
        <v>4.9874999999999997E-3</v>
      </c>
      <c r="C17" s="10" t="s">
        <v>18</v>
      </c>
      <c r="E17" s="8" t="s">
        <v>16</v>
      </c>
      <c r="F17" s="9">
        <f>F12/($B$16*100000)</f>
        <v>9.75E-3</v>
      </c>
      <c r="G17" s="10" t="s">
        <v>18</v>
      </c>
      <c r="I17" s="8" t="s">
        <v>16</v>
      </c>
      <c r="J17" s="9">
        <f>J12/($B$16*100000)</f>
        <v>1.0200000000000001E-2</v>
      </c>
      <c r="K17" s="10" t="s">
        <v>18</v>
      </c>
    </row>
    <row r="18" spans="1:11" ht="15.75" thickBot="1">
      <c r="A18" s="11" t="s">
        <v>17</v>
      </c>
      <c r="B18" s="12">
        <f>(4*B17/3.14)^0.5*1000</f>
        <v>79.708865157605757</v>
      </c>
      <c r="C18" s="13" t="s">
        <v>1</v>
      </c>
      <c r="E18" s="11" t="s">
        <v>17</v>
      </c>
      <c r="F18" s="12">
        <f>(4*F17/3.14)^0.5*1000</f>
        <v>111.44676830489566</v>
      </c>
      <c r="G18" s="13" t="s">
        <v>1</v>
      </c>
      <c r="I18" s="11" t="s">
        <v>17</v>
      </c>
      <c r="J18" s="12">
        <f>(4*J17/3.14)^0.5*1000</f>
        <v>113.9896073036854</v>
      </c>
      <c r="K18" s="13" t="s">
        <v>1</v>
      </c>
    </row>
    <row r="49" spans="1:1" ht="13.7" customHeight="1">
      <c r="A49" s="3" t="s">
        <v>19</v>
      </c>
    </row>
  </sheetData>
  <pageMargins left="0.25" right="0.25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0"/>
  <sheetViews>
    <sheetView workbookViewId="0">
      <selection activeCell="F93" sqref="F93"/>
    </sheetView>
  </sheetViews>
  <sheetFormatPr defaultRowHeight="15"/>
  <cols>
    <col min="4" max="4" width="12.42578125" customWidth="1"/>
    <col min="6" max="6" width="12" customWidth="1"/>
  </cols>
  <sheetData>
    <row r="1" spans="1:1" ht="23.25">
      <c r="A1" s="4" t="s">
        <v>22</v>
      </c>
    </row>
    <row r="21" spans="1:1" ht="18.75">
      <c r="A21" s="15" t="s">
        <v>35</v>
      </c>
    </row>
    <row r="38" spans="1:7" ht="18.75">
      <c r="A38" s="15" t="s">
        <v>23</v>
      </c>
      <c r="B38" s="17" t="s">
        <v>24</v>
      </c>
      <c r="C38" s="15"/>
      <c r="D38" s="15"/>
      <c r="E38" s="15"/>
      <c r="F38" s="15"/>
      <c r="G38" s="15"/>
    </row>
    <row r="69" spans="1:11" ht="21">
      <c r="A69" s="16" t="s">
        <v>40</v>
      </c>
      <c r="B69" s="16"/>
      <c r="C69" s="16"/>
      <c r="D69" s="16"/>
      <c r="E69" s="16"/>
      <c r="F69" s="16"/>
      <c r="G69" s="16"/>
    </row>
    <row r="70" spans="1:11" ht="21">
      <c r="A70" s="16"/>
      <c r="B70" s="16"/>
      <c r="C70" s="16"/>
      <c r="D70" s="16"/>
      <c r="E70" s="16" t="s">
        <v>38</v>
      </c>
      <c r="F70" s="16">
        <f>25/1000</f>
        <v>2.5000000000000001E-2</v>
      </c>
      <c r="G70" s="16" t="s">
        <v>39</v>
      </c>
    </row>
    <row r="71" spans="1:11" ht="21">
      <c r="A71" s="16" t="s">
        <v>41</v>
      </c>
      <c r="B71" s="16"/>
      <c r="C71" s="16"/>
      <c r="D71" s="16"/>
      <c r="E71" s="16" t="s">
        <v>32</v>
      </c>
      <c r="F71" s="20">
        <f>120.58/F70</f>
        <v>4823.2</v>
      </c>
      <c r="G71" s="16" t="s">
        <v>34</v>
      </c>
      <c r="H71" s="16"/>
      <c r="I71" s="16"/>
    </row>
    <row r="72" spans="1:11" ht="21">
      <c r="H72" s="16"/>
      <c r="I72" s="16"/>
    </row>
    <row r="73" spans="1:11" ht="21">
      <c r="A73" s="18" t="s">
        <v>43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 ht="21">
      <c r="A74" s="16" t="s">
        <v>36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 ht="21">
      <c r="A75" s="16" t="s">
        <v>25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 ht="2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5"/>
    </row>
    <row r="77" spans="1:11" ht="23.25">
      <c r="A77" s="16"/>
      <c r="B77" s="16"/>
      <c r="C77" s="16"/>
      <c r="D77" s="16"/>
      <c r="E77" s="16"/>
      <c r="F77" s="21" t="s">
        <v>42</v>
      </c>
      <c r="G77" s="19">
        <f>4/5*500</f>
        <v>400</v>
      </c>
      <c r="H77" s="16" t="s">
        <v>2</v>
      </c>
      <c r="I77" s="16"/>
      <c r="J77" s="16"/>
      <c r="K77" s="15"/>
    </row>
    <row r="78" spans="1:11" ht="2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5"/>
    </row>
    <row r="79" spans="1:11" ht="2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5"/>
    </row>
    <row r="80" spans="1:11" ht="21">
      <c r="A80" s="16" t="s">
        <v>26</v>
      </c>
      <c r="B80" s="16"/>
      <c r="C80" s="16"/>
      <c r="D80" s="16"/>
      <c r="E80" s="16" t="s">
        <v>27</v>
      </c>
      <c r="F80" s="16">
        <f>2*20</f>
        <v>40</v>
      </c>
      <c r="G80" s="16" t="s">
        <v>28</v>
      </c>
      <c r="H80" s="16"/>
      <c r="I80" s="16"/>
      <c r="J80" s="16"/>
      <c r="K80" s="16"/>
    </row>
    <row r="81" spans="1:15" ht="21">
      <c r="A81" s="16" t="s">
        <v>29</v>
      </c>
      <c r="B81" s="16"/>
      <c r="C81" s="16"/>
      <c r="D81" s="16"/>
      <c r="E81" s="16" t="s">
        <v>30</v>
      </c>
      <c r="F81" s="16">
        <f>G77*F80*1.2</f>
        <v>19200</v>
      </c>
      <c r="G81" s="16" t="s">
        <v>7</v>
      </c>
      <c r="H81" s="16"/>
      <c r="I81" s="16"/>
      <c r="J81" s="16"/>
      <c r="K81" s="16"/>
    </row>
    <row r="82" spans="1:15" ht="21">
      <c r="A82" s="16" t="s">
        <v>37</v>
      </c>
      <c r="B82" s="16"/>
      <c r="C82" s="16"/>
      <c r="D82" s="16"/>
      <c r="E82" s="16" t="s">
        <v>33</v>
      </c>
      <c r="F82" s="16">
        <f>F81*2/1000</f>
        <v>38.4</v>
      </c>
      <c r="G82" s="16" t="s">
        <v>31</v>
      </c>
      <c r="H82" s="16"/>
      <c r="I82" s="16"/>
      <c r="J82" s="16"/>
      <c r="K82" s="16"/>
      <c r="L82" s="16"/>
    </row>
    <row r="83" spans="1:15" ht="21">
      <c r="A83" s="16" t="s">
        <v>40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5"/>
    </row>
    <row r="84" spans="1:15" ht="21">
      <c r="A84" s="16"/>
      <c r="B84" s="16"/>
      <c r="C84" s="16"/>
      <c r="D84" s="16"/>
      <c r="E84" s="16" t="s">
        <v>38</v>
      </c>
      <c r="F84" s="16">
        <f>25/1000</f>
        <v>2.5000000000000001E-2</v>
      </c>
      <c r="G84" s="16" t="s">
        <v>39</v>
      </c>
      <c r="H84" s="16"/>
      <c r="I84" s="16"/>
      <c r="J84" s="16"/>
      <c r="K84" s="16"/>
      <c r="L84" s="15"/>
    </row>
    <row r="85" spans="1:15" ht="21">
      <c r="A85" s="16" t="s">
        <v>41</v>
      </c>
      <c r="B85" s="16"/>
      <c r="C85" s="16"/>
      <c r="D85" s="16"/>
      <c r="E85" s="16" t="s">
        <v>32</v>
      </c>
      <c r="F85" s="16">
        <f>F82/F84</f>
        <v>1535.9999999999998</v>
      </c>
      <c r="G85" s="16" t="s">
        <v>34</v>
      </c>
      <c r="H85" s="16"/>
      <c r="I85" s="16"/>
      <c r="J85" s="16"/>
      <c r="K85" s="16"/>
      <c r="L85" s="15"/>
      <c r="M85" s="15"/>
      <c r="N85" s="15"/>
      <c r="O85" s="15"/>
    </row>
    <row r="86" spans="1:15" ht="18.75">
      <c r="M86" s="15"/>
      <c r="N86" s="15"/>
      <c r="O86" s="15"/>
    </row>
    <row r="87" spans="1:15" ht="18.75">
      <c r="M87" s="15"/>
      <c r="N87" s="15"/>
      <c r="O87" s="15"/>
    </row>
    <row r="88" spans="1:15" ht="18.75">
      <c r="M88" s="15"/>
      <c r="N88" s="15"/>
      <c r="O88" s="15"/>
    </row>
    <row r="89" spans="1:15" ht="18.75">
      <c r="L89" s="15"/>
      <c r="M89" s="15"/>
      <c r="N89" s="15"/>
      <c r="O89" s="15"/>
    </row>
    <row r="90" spans="1:15" ht="18.75">
      <c r="L90" s="15"/>
      <c r="M90" s="15"/>
      <c r="N90" s="15"/>
      <c r="O90" s="15"/>
    </row>
    <row r="91" spans="1:15" ht="18.75">
      <c r="L91" s="15"/>
      <c r="M91" s="15"/>
      <c r="N91" s="15"/>
      <c r="O91" s="15"/>
    </row>
    <row r="92" spans="1:15" ht="18.75">
      <c r="L92" s="15"/>
      <c r="M92" s="15"/>
      <c r="N92" s="15"/>
      <c r="O92" s="15"/>
    </row>
    <row r="93" spans="1:15" ht="18.75">
      <c r="L93" s="15"/>
      <c r="M93" s="15"/>
      <c r="N93" s="15"/>
      <c r="O93" s="15"/>
    </row>
    <row r="94" spans="1:15" ht="18.75">
      <c r="L94" s="15"/>
      <c r="M94" s="15"/>
      <c r="N94" s="15"/>
      <c r="O94" s="15"/>
    </row>
    <row r="95" spans="1:15" ht="21">
      <c r="L95" s="16"/>
      <c r="M95" s="15"/>
      <c r="N95" s="15"/>
      <c r="O95" s="15"/>
    </row>
    <row r="96" spans="1:15" ht="21">
      <c r="L96" s="16"/>
      <c r="M96" s="15"/>
      <c r="N96" s="15"/>
      <c r="O96" s="15"/>
    </row>
    <row r="97" spans="12:15" ht="21">
      <c r="L97" s="16"/>
      <c r="M97" s="15"/>
      <c r="N97" s="15"/>
      <c r="O97" s="15"/>
    </row>
    <row r="98" spans="12:15" ht="21">
      <c r="L98" s="16"/>
      <c r="M98" s="15"/>
      <c r="N98" s="15"/>
      <c r="O98" s="15"/>
    </row>
    <row r="99" spans="12:15" ht="21">
      <c r="L99" s="16"/>
      <c r="M99" s="15"/>
      <c r="N99" s="15"/>
      <c r="O99" s="15"/>
    </row>
    <row r="100" spans="12:15" ht="21">
      <c r="L100" s="16"/>
      <c r="M100" s="15"/>
      <c r="N100" s="15"/>
      <c r="O100" s="15"/>
    </row>
  </sheetData>
  <pageMargins left="0.25" right="0.25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Piegatura</vt:lpstr>
      <vt:lpstr>Tranciatura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Ryzen5700u</dc:creator>
  <cp:lastModifiedBy>i911900</cp:lastModifiedBy>
  <cp:lastPrinted>2022-02-11T12:27:04Z</cp:lastPrinted>
  <dcterms:created xsi:type="dcterms:W3CDTF">2022-02-11T11:21:10Z</dcterms:created>
  <dcterms:modified xsi:type="dcterms:W3CDTF">2022-04-04T18:12:26Z</dcterms:modified>
</cp:coreProperties>
</file>