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<sst xmlns="http://schemas.openxmlformats.org/spreadsheetml/2006/main" count="72" uniqueCount="59">
  <si>
    <t>Dispersioni classe 3AME</t>
  </si>
  <si>
    <t>Dati progetto</t>
  </si>
  <si>
    <t>T esterna</t>
  </si>
  <si>
    <t>°C</t>
  </si>
  <si>
    <t>occhio a separare numeri da testi e unità di misura!!!!</t>
  </si>
  <si>
    <t>T interna</t>
  </si>
  <si>
    <t>+- 2°</t>
  </si>
  <si>
    <t>usare apostrofo ' per indicare che è testo</t>
  </si>
  <si>
    <t>Costo energia</t>
  </si>
  <si>
    <t>€ al kwh</t>
  </si>
  <si>
    <t>Coefficienti da normativa</t>
  </si>
  <si>
    <t>R conv. est</t>
  </si>
  <si>
    <t>j/kgk</t>
  </si>
  <si>
    <t>convezione aria parete</t>
  </si>
  <si>
    <t>R conv. int</t>
  </si>
  <si>
    <t>Uw</t>
  </si>
  <si>
    <t>w/m2k</t>
  </si>
  <si>
    <t>vecchio serramento alluminio vetro singolo</t>
  </si>
  <si>
    <t>Trasmittanza parete esterna</t>
  </si>
  <si>
    <t>Trasmittanza serramenti</t>
  </si>
  <si>
    <t>strato</t>
  </si>
  <si>
    <t>S (m)</t>
  </si>
  <si>
    <t>k</t>
  </si>
  <si>
    <t>Rt</t>
  </si>
  <si>
    <t>aria est</t>
  </si>
  <si>
    <t>intonaco est</t>
  </si>
  <si>
    <t>serramento</t>
  </si>
  <si>
    <t>mattoni</t>
  </si>
  <si>
    <t>aria int</t>
  </si>
  <si>
    <t>intonaco int</t>
  </si>
  <si>
    <t>R tot</t>
  </si>
  <si>
    <t>U tot</t>
  </si>
  <si>
    <t>Dispersioni classe</t>
  </si>
  <si>
    <t>Elemento</t>
  </si>
  <si>
    <t>Area</t>
  </si>
  <si>
    <t>U</t>
  </si>
  <si>
    <t>DT</t>
  </si>
  <si>
    <t>Espos.</t>
  </si>
  <si>
    <t>Ponti Termici</t>
  </si>
  <si>
    <t>Q (w)</t>
  </si>
  <si>
    <t>parete S</t>
  </si>
  <si>
    <t>NB: usare $ per bloccare celle fisse</t>
  </si>
  <si>
    <t>parete E</t>
  </si>
  <si>
    <t>serramento 1</t>
  </si>
  <si>
    <t>serramento 2</t>
  </si>
  <si>
    <t>Q tot. watt</t>
  </si>
  <si>
    <t>kw</t>
  </si>
  <si>
    <t>Valutazioni economiche</t>
  </si>
  <si>
    <t>Energia dispersa al giorno</t>
  </si>
  <si>
    <t>kwh</t>
  </si>
  <si>
    <t>Costo energia al giorno</t>
  </si>
  <si>
    <t>€</t>
  </si>
  <si>
    <t>Costo invernale</t>
  </si>
  <si>
    <t>Volume classe</t>
  </si>
  <si>
    <t>m3</t>
  </si>
  <si>
    <t>Q ventilazione</t>
  </si>
  <si>
    <t>w</t>
  </si>
  <si>
    <t>= densità * cap. termica * n ric. * Volume / 3600 * DeltaT</t>
  </si>
  <si>
    <t>Q complessivo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</si>
</sst>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5">
    <font>
      <sz val="10.0"/>
      <color rgb="FF000000"/>
      <name val="Arial"/>
    </font>
    <font>
      <b/>
      <sz val="12.0"/>
      <color theme="1"/>
      <name val="Arial"/>
    </font>
    <font>
      <b/>
      <color theme="1"/>
      <name val="Arial"/>
    </font>
    <font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0" fillId="2" fontId="3" numFmtId="0" xfId="0" applyFont="1"/>
    <xf quotePrefix="1" borderId="0" fillId="0" fontId="3" numFmtId="0" xfId="0" applyAlignment="1" applyFont="1">
      <alignment readingOrder="0"/>
    </xf>
    <xf borderId="1" fillId="3" fontId="3" numFmtId="0" xfId="0" applyAlignment="1" applyBorder="1" applyFill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0" xfId="0" applyBorder="1" applyFont="1"/>
    <xf borderId="1" fillId="0" fontId="3" numFmtId="164" xfId="0" applyBorder="1" applyFont="1" applyNumberFormat="1"/>
    <xf borderId="0" fillId="0" fontId="3" numFmtId="0" xfId="0" applyFont="1"/>
    <xf borderId="0" fillId="0" fontId="3" numFmtId="2" xfId="0" applyFont="1" applyNumberFormat="1"/>
    <xf borderId="1" fillId="0" fontId="3" numFmtId="2" xfId="0" applyBorder="1" applyFont="1" applyNumberFormat="1"/>
    <xf borderId="1" fillId="0" fontId="3" numFmtId="1" xfId="0" applyBorder="1" applyFont="1" applyNumberFormat="1"/>
    <xf borderId="0" fillId="4" fontId="3" numFmtId="0" xfId="0" applyAlignment="1" applyFill="1" applyFont="1">
      <alignment readingOrder="0"/>
    </xf>
    <xf borderId="0" fillId="4" fontId="3" numFmtId="0" xfId="0" applyFont="1"/>
    <xf borderId="0" fillId="0" fontId="3" numFmtId="1" xfId="0" applyFont="1" applyNumberFormat="1"/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7.57"/>
    <col customWidth="1" min="3" max="3" width="7.14"/>
    <col customWidth="1" min="4" max="4" width="9.0"/>
    <col customWidth="1" min="5" max="5" width="7.86"/>
    <col customWidth="1" min="6" max="6" width="13.57"/>
    <col customWidth="1" min="7" max="7" width="8.57"/>
    <col customWidth="1" min="8" max="9" width="7.86"/>
  </cols>
  <sheetData>
    <row r="1">
      <c r="A1" s="1" t="s">
        <v>0</v>
      </c>
    </row>
    <row r="3">
      <c r="A3" s="2" t="s">
        <v>1</v>
      </c>
    </row>
    <row r="4">
      <c r="A4" s="3" t="s">
        <v>2</v>
      </c>
      <c r="B4" s="4">
        <v>5.5</v>
      </c>
      <c r="C4" s="3" t="s">
        <v>3</v>
      </c>
      <c r="D4" s="5" t="s">
        <v>4</v>
      </c>
      <c r="E4" s="6"/>
      <c r="F4" s="6"/>
      <c r="G4" s="6"/>
    </row>
    <row r="5">
      <c r="A5" s="3" t="s">
        <v>5</v>
      </c>
      <c r="B5" s="3">
        <v>20.0</v>
      </c>
      <c r="C5" s="3" t="s">
        <v>3</v>
      </c>
      <c r="D5" s="7" t="s">
        <v>6</v>
      </c>
      <c r="E5" s="3" t="s">
        <v>7</v>
      </c>
    </row>
    <row r="6">
      <c r="A6" s="3" t="s">
        <v>8</v>
      </c>
      <c r="B6" s="3">
        <v>0.1</v>
      </c>
      <c r="C6" s="3" t="s">
        <v>9</v>
      </c>
    </row>
    <row r="8">
      <c r="A8" s="2" t="s">
        <v>10</v>
      </c>
    </row>
    <row r="9">
      <c r="A9" s="3" t="s">
        <v>11</v>
      </c>
      <c r="B9" s="3">
        <v>0.13</v>
      </c>
      <c r="C9" s="3" t="s">
        <v>12</v>
      </c>
      <c r="D9" s="3" t="s">
        <v>13</v>
      </c>
    </row>
    <row r="10">
      <c r="A10" s="3" t="s">
        <v>14</v>
      </c>
      <c r="B10" s="3">
        <v>0.04</v>
      </c>
      <c r="C10" s="3" t="s">
        <v>12</v>
      </c>
    </row>
    <row r="11">
      <c r="A11" s="3" t="s">
        <v>15</v>
      </c>
      <c r="B11" s="3">
        <v>5.0</v>
      </c>
      <c r="C11" s="3" t="s">
        <v>16</v>
      </c>
      <c r="D11" s="3" t="s">
        <v>17</v>
      </c>
    </row>
    <row r="13">
      <c r="A13" s="2" t="s">
        <v>18</v>
      </c>
      <c r="F13" s="2" t="s">
        <v>19</v>
      </c>
    </row>
    <row r="14">
      <c r="A14" s="8" t="s">
        <v>20</v>
      </c>
      <c r="B14" s="8" t="s">
        <v>21</v>
      </c>
      <c r="C14" s="8" t="s">
        <v>22</v>
      </c>
      <c r="D14" s="8" t="s">
        <v>23</v>
      </c>
      <c r="F14" s="8" t="s">
        <v>20</v>
      </c>
      <c r="G14" s="8" t="s">
        <v>21</v>
      </c>
      <c r="H14" s="8" t="s">
        <v>22</v>
      </c>
      <c r="I14" s="8" t="s">
        <v>23</v>
      </c>
    </row>
    <row r="15">
      <c r="A15" s="9" t="s">
        <v>24</v>
      </c>
      <c r="B15" s="10"/>
      <c r="C15" s="10"/>
      <c r="D15" s="9">
        <v>0.13</v>
      </c>
      <c r="F15" s="9" t="s">
        <v>24</v>
      </c>
      <c r="G15" s="10"/>
      <c r="H15" s="10"/>
      <c r="I15" s="9">
        <v>0.13</v>
      </c>
    </row>
    <row r="16">
      <c r="A16" s="9" t="s">
        <v>25</v>
      </c>
      <c r="B16" s="9">
        <v>0.02</v>
      </c>
      <c r="C16" s="9">
        <v>1.0</v>
      </c>
      <c r="D16" s="10">
        <f t="shared" ref="D16:D18" si="1">B16/C16</f>
        <v>0.02</v>
      </c>
      <c r="F16" s="9" t="s">
        <v>26</v>
      </c>
      <c r="G16" s="10"/>
      <c r="H16" s="10"/>
      <c r="I16" s="10">
        <f>1/B11</f>
        <v>0.2</v>
      </c>
    </row>
    <row r="17">
      <c r="A17" s="9" t="s">
        <v>27</v>
      </c>
      <c r="B17" s="9">
        <v>0.3</v>
      </c>
      <c r="C17" s="9">
        <v>0.6</v>
      </c>
      <c r="D17" s="10">
        <f t="shared" si="1"/>
        <v>0.5</v>
      </c>
      <c r="F17" s="9" t="s">
        <v>28</v>
      </c>
      <c r="G17" s="10"/>
      <c r="H17" s="10"/>
      <c r="I17" s="9">
        <v>0.04</v>
      </c>
    </row>
    <row r="18">
      <c r="A18" s="9" t="s">
        <v>29</v>
      </c>
      <c r="B18" s="9">
        <v>0.02</v>
      </c>
      <c r="C18" s="9">
        <v>0.7</v>
      </c>
      <c r="D18" s="11">
        <f t="shared" si="1"/>
        <v>0.02857142857</v>
      </c>
      <c r="H18" s="3" t="s">
        <v>30</v>
      </c>
      <c r="I18" s="12">
        <f>SUM(I15:I17)</f>
        <v>0.37</v>
      </c>
    </row>
    <row r="19">
      <c r="A19" s="9" t="s">
        <v>28</v>
      </c>
      <c r="B19" s="10"/>
      <c r="C19" s="10"/>
      <c r="D19" s="9">
        <v>0.04</v>
      </c>
      <c r="H19" s="3" t="s">
        <v>31</v>
      </c>
      <c r="I19" s="13">
        <f>1/I18</f>
        <v>2.702702703</v>
      </c>
      <c r="J19" s="3" t="s">
        <v>16</v>
      </c>
    </row>
    <row r="20">
      <c r="C20" s="3" t="s">
        <v>30</v>
      </c>
      <c r="D20" s="13">
        <f>SUM(D15:D19)</f>
        <v>0.7185714286</v>
      </c>
    </row>
    <row r="21">
      <c r="C21" s="3" t="s">
        <v>31</v>
      </c>
      <c r="D21" s="13">
        <f>1/D20</f>
        <v>1.391650099</v>
      </c>
      <c r="E21" s="3" t="s">
        <v>16</v>
      </c>
    </row>
    <row r="23">
      <c r="A23" s="2" t="s">
        <v>32</v>
      </c>
    </row>
    <row r="24">
      <c r="A24" s="8" t="s">
        <v>33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38</v>
      </c>
      <c r="G24" s="8" t="s">
        <v>39</v>
      </c>
    </row>
    <row r="25">
      <c r="A25" s="9" t="s">
        <v>40</v>
      </c>
      <c r="B25" s="10">
        <f>9*3.5-B27-B28</f>
        <v>18.3</v>
      </c>
      <c r="C25" s="14">
        <f>D21</f>
        <v>1.391650099</v>
      </c>
      <c r="D25" s="10">
        <f t="shared" ref="D25:D28" si="2">$B$5-$B$4</f>
        <v>14.5</v>
      </c>
      <c r="E25" s="9">
        <v>1.0</v>
      </c>
      <c r="F25" s="9">
        <v>1.2</v>
      </c>
      <c r="G25" s="15">
        <f t="shared" ref="G25:G28" si="3">C25*B25*D25*E25*F25</f>
        <v>443.1292247</v>
      </c>
      <c r="H25" s="16" t="s">
        <v>41</v>
      </c>
      <c r="I25" s="17"/>
      <c r="J25" s="17"/>
    </row>
    <row r="26">
      <c r="A26" s="9" t="s">
        <v>42</v>
      </c>
      <c r="B26" s="10">
        <f>7*3.5</f>
        <v>24.5</v>
      </c>
      <c r="C26" s="14">
        <f>D21</f>
        <v>1.391650099</v>
      </c>
      <c r="D26" s="10">
        <f t="shared" si="2"/>
        <v>14.5</v>
      </c>
      <c r="E26" s="9">
        <v>1.08</v>
      </c>
      <c r="F26" s="9">
        <v>1.2</v>
      </c>
      <c r="G26" s="15">
        <f t="shared" si="3"/>
        <v>640.7212724</v>
      </c>
    </row>
    <row r="27">
      <c r="A27" s="9" t="s">
        <v>43</v>
      </c>
      <c r="B27" s="10">
        <f t="shared" ref="B27:B28" si="4">3*2.2</f>
        <v>6.6</v>
      </c>
      <c r="C27" s="14">
        <f>I19</f>
        <v>2.702702703</v>
      </c>
      <c r="D27" s="10">
        <f t="shared" si="2"/>
        <v>14.5</v>
      </c>
      <c r="E27" s="9">
        <v>1.0</v>
      </c>
      <c r="F27" s="9">
        <v>1.2</v>
      </c>
      <c r="G27" s="15">
        <f t="shared" si="3"/>
        <v>310.3783784</v>
      </c>
    </row>
    <row r="28">
      <c r="A28" s="9" t="s">
        <v>44</v>
      </c>
      <c r="B28" s="10">
        <f t="shared" si="4"/>
        <v>6.6</v>
      </c>
      <c r="C28" s="14">
        <f>I19</f>
        <v>2.702702703</v>
      </c>
      <c r="D28" s="10">
        <f t="shared" si="2"/>
        <v>14.5</v>
      </c>
      <c r="E28" s="9">
        <v>1.0</v>
      </c>
      <c r="F28" s="9">
        <v>1.2</v>
      </c>
      <c r="G28" s="15">
        <f t="shared" si="3"/>
        <v>310.3783784</v>
      </c>
    </row>
    <row r="29">
      <c r="F29" s="3" t="s">
        <v>45</v>
      </c>
      <c r="G29" s="18">
        <f>SUM(G25:G28)</f>
        <v>1704.607254</v>
      </c>
    </row>
    <row r="30">
      <c r="F30" s="3" t="s">
        <v>46</v>
      </c>
      <c r="G30" s="13">
        <f>G29/1000</f>
        <v>1.704607254</v>
      </c>
    </row>
    <row r="32">
      <c r="A32" s="2" t="s">
        <v>47</v>
      </c>
    </row>
    <row r="33">
      <c r="A33" s="3" t="s">
        <v>48</v>
      </c>
      <c r="D33" s="19">
        <f>10*G30</f>
        <v>17.04607254</v>
      </c>
      <c r="E33" s="3" t="s">
        <v>49</v>
      </c>
    </row>
    <row r="34">
      <c r="A34" s="3" t="s">
        <v>50</v>
      </c>
      <c r="D34" s="13">
        <f>D33*B6</f>
        <v>1.704607254</v>
      </c>
      <c r="E34" s="3" t="s">
        <v>51</v>
      </c>
    </row>
    <row r="35">
      <c r="A35" s="3" t="s">
        <v>52</v>
      </c>
      <c r="D35" s="18">
        <f>180*D34</f>
        <v>306.8293057</v>
      </c>
      <c r="E35" s="3" t="s">
        <v>51</v>
      </c>
      <c r="F35" s="18">
        <f>110*D35</f>
        <v>33751.22362</v>
      </c>
    </row>
    <row r="38">
      <c r="A38" s="3" t="s">
        <v>53</v>
      </c>
      <c r="B38" s="12">
        <f>9*7*3.5</f>
        <v>220.5</v>
      </c>
      <c r="C38" s="3" t="s">
        <v>54</v>
      </c>
    </row>
    <row r="40">
      <c r="A40" s="4" t="s">
        <v>55</v>
      </c>
      <c r="B40" s="18">
        <f>1.2*1006/3600*0.3*B38*(B5-B4)</f>
        <v>321.64335</v>
      </c>
      <c r="C40" s="3" t="s">
        <v>56</v>
      </c>
      <c r="D40" s="7" t="s">
        <v>57</v>
      </c>
    </row>
    <row r="42">
      <c r="A42" s="3" t="s">
        <v>58</v>
      </c>
      <c r="B42" s="18">
        <f>G29+B40</f>
        <v>2026.250604</v>
      </c>
    </row>
  </sheetData>
  <drawing r:id="rId1"/>
</worksheet>
</file>